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2.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3.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drawings/drawing4.xml" ContentType="application/vnd.openxmlformats-officedocument.drawing+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defaultThemeVersion="124226"/>
  <bookViews>
    <workbookView xWindow="120" yWindow="120" windowWidth="18915" windowHeight="8475" activeTab="4"/>
  </bookViews>
  <sheets>
    <sheet name="Abteilung 1" sheetId="7" r:id="rId1"/>
    <sheet name="Abteilung 2" sheetId="14" r:id="rId2"/>
    <sheet name="Abteilung 3" sheetId="15" r:id="rId3"/>
    <sheet name="Gesamtauswertung" sheetId="9" r:id="rId4"/>
    <sheet name="Fragebogen mit Auswertung" sheetId="2" r:id="rId5"/>
  </sheets>
  <calcPr calcId="145621"/>
</workbook>
</file>

<file path=xl/calcChain.xml><?xml version="1.0" encoding="utf-8"?>
<calcChain xmlns="http://schemas.openxmlformats.org/spreadsheetml/2006/main">
  <c r="T246" i="15" l="1"/>
  <c r="P246" i="15"/>
  <c r="L246" i="15"/>
  <c r="S239" i="15"/>
  <c r="T239" i="15" s="1"/>
  <c r="P239" i="15"/>
  <c r="O239" i="15"/>
  <c r="S237" i="15"/>
  <c r="T237" i="15" s="1"/>
  <c r="P237" i="15"/>
  <c r="O237" i="15"/>
  <c r="S235" i="15"/>
  <c r="T235" i="15" s="1"/>
  <c r="P235" i="15"/>
  <c r="O235" i="15"/>
  <c r="S233" i="15"/>
  <c r="T233" i="15" s="1"/>
  <c r="P233" i="15"/>
  <c r="O233" i="15"/>
  <c r="S231" i="15"/>
  <c r="O231" i="15"/>
  <c r="S230" i="15"/>
  <c r="O230" i="15"/>
  <c r="S229" i="15"/>
  <c r="O229" i="15"/>
  <c r="S226" i="15"/>
  <c r="O226" i="15"/>
  <c r="S225" i="15"/>
  <c r="O225" i="15"/>
  <c r="S224" i="15"/>
  <c r="O224" i="15"/>
  <c r="T246" i="14"/>
  <c r="P246" i="14"/>
  <c r="L246" i="14"/>
  <c r="S239" i="14"/>
  <c r="T239" i="14" s="1"/>
  <c r="P239" i="14"/>
  <c r="O239" i="14"/>
  <c r="T237" i="14"/>
  <c r="S237" i="14"/>
  <c r="P237" i="14"/>
  <c r="O237" i="14"/>
  <c r="T235" i="14"/>
  <c r="S235" i="14"/>
  <c r="P235" i="14"/>
  <c r="O235" i="14"/>
  <c r="T233" i="14"/>
  <c r="S233" i="14"/>
  <c r="P233" i="14"/>
  <c r="O233" i="14"/>
  <c r="S231" i="14"/>
  <c r="O231" i="14"/>
  <c r="S230" i="14"/>
  <c r="O230" i="14"/>
  <c r="S229" i="14"/>
  <c r="O229" i="14"/>
  <c r="S226" i="14"/>
  <c r="O226" i="14"/>
  <c r="S225" i="14"/>
  <c r="O225" i="14"/>
  <c r="S224" i="14"/>
  <c r="O224" i="14"/>
  <c r="G186" i="2"/>
  <c r="I188" i="2"/>
  <c r="H42" i="9"/>
  <c r="H41" i="9"/>
  <c r="H40" i="9"/>
  <c r="H39" i="9"/>
  <c r="H38" i="9"/>
  <c r="H37" i="9"/>
  <c r="H36" i="9"/>
  <c r="H35" i="9"/>
  <c r="H34" i="9"/>
  <c r="H3" i="9"/>
  <c r="F42" i="9"/>
  <c r="F41" i="9"/>
  <c r="F40" i="9"/>
  <c r="F39" i="9"/>
  <c r="F38" i="9"/>
  <c r="F37" i="9"/>
  <c r="F36" i="9"/>
  <c r="F35" i="9"/>
  <c r="F34" i="9"/>
  <c r="F3" i="9"/>
  <c r="D42" i="9"/>
  <c r="D41" i="9"/>
  <c r="D40" i="9"/>
  <c r="D39" i="9"/>
  <c r="D38" i="9"/>
  <c r="D37" i="9"/>
  <c r="D36" i="9"/>
  <c r="D35" i="9"/>
  <c r="D34" i="9"/>
  <c r="D3" i="9"/>
  <c r="X246" i="15"/>
  <c r="X244" i="15"/>
  <c r="X241" i="15"/>
  <c r="T222" i="15"/>
  <c r="P222" i="15"/>
  <c r="AA220" i="15"/>
  <c r="W220" i="15"/>
  <c r="S220" i="15"/>
  <c r="O220" i="15"/>
  <c r="K220" i="15"/>
  <c r="AA219" i="15"/>
  <c r="W219" i="15"/>
  <c r="S219" i="15"/>
  <c r="O219" i="15"/>
  <c r="K219" i="15"/>
  <c r="AA217" i="15"/>
  <c r="W217" i="15"/>
  <c r="S217" i="15"/>
  <c r="O217" i="15"/>
  <c r="K217" i="15"/>
  <c r="AA216" i="15"/>
  <c r="W216" i="15"/>
  <c r="S216" i="15"/>
  <c r="O216" i="15"/>
  <c r="K216" i="15"/>
  <c r="AA215" i="15"/>
  <c r="W215" i="15"/>
  <c r="S215" i="15"/>
  <c r="O215" i="15"/>
  <c r="K215" i="15"/>
  <c r="AA214" i="15"/>
  <c r="W214" i="15"/>
  <c r="S214" i="15"/>
  <c r="O214" i="15"/>
  <c r="K214" i="15"/>
  <c r="AB208" i="15"/>
  <c r="X208" i="15"/>
  <c r="T208" i="15"/>
  <c r="P208" i="15"/>
  <c r="L208" i="15"/>
  <c r="AA203" i="15"/>
  <c r="AB203" i="15" s="1"/>
  <c r="W203" i="15"/>
  <c r="X203" i="15" s="1"/>
  <c r="S203" i="15"/>
  <c r="T203" i="15" s="1"/>
  <c r="O203" i="15"/>
  <c r="P203" i="15" s="1"/>
  <c r="K203" i="15"/>
  <c r="L203" i="15" s="1"/>
  <c r="X194" i="15"/>
  <c r="T194" i="15"/>
  <c r="P194" i="15"/>
  <c r="L194" i="15"/>
  <c r="X192" i="15"/>
  <c r="T192" i="15"/>
  <c r="P192" i="15"/>
  <c r="L192" i="15"/>
  <c r="X190" i="15"/>
  <c r="T190" i="15"/>
  <c r="P190" i="15"/>
  <c r="L190" i="15"/>
  <c r="Z188" i="15"/>
  <c r="R188" i="15"/>
  <c r="T188" i="15" s="1"/>
  <c r="N188" i="15"/>
  <c r="P188" i="15" s="1"/>
  <c r="J188" i="15"/>
  <c r="L188" i="15" s="1"/>
  <c r="AA186" i="15"/>
  <c r="AB186" i="15" s="1"/>
  <c r="W186" i="15"/>
  <c r="X186" i="15" s="1"/>
  <c r="S186" i="15"/>
  <c r="T186" i="15" s="1"/>
  <c r="O186" i="15"/>
  <c r="P186" i="15" s="1"/>
  <c r="K186" i="15"/>
  <c r="L186" i="15" s="1"/>
  <c r="W184" i="15"/>
  <c r="X184" i="15" s="1"/>
  <c r="S184" i="15"/>
  <c r="T184" i="15" s="1"/>
  <c r="O184" i="15"/>
  <c r="P184" i="15" s="1"/>
  <c r="K184" i="15"/>
  <c r="L184" i="15" s="1"/>
  <c r="AB182" i="15"/>
  <c r="X182" i="15"/>
  <c r="T182" i="15"/>
  <c r="P182" i="15"/>
  <c r="L182" i="15"/>
  <c r="H177" i="15"/>
  <c r="H106" i="9" s="1"/>
  <c r="H175" i="15"/>
  <c r="H104" i="9" s="1"/>
  <c r="H173" i="15"/>
  <c r="H102" i="9" s="1"/>
  <c r="H168" i="15"/>
  <c r="H98" i="9" s="1"/>
  <c r="I166" i="15"/>
  <c r="H166" i="15" s="1"/>
  <c r="H96" i="9" s="1"/>
  <c r="H164" i="15"/>
  <c r="H94" i="9" s="1"/>
  <c r="I162" i="15"/>
  <c r="H162" i="15" s="1"/>
  <c r="I151" i="15"/>
  <c r="H87" i="9" s="1"/>
  <c r="I150" i="15"/>
  <c r="H86" i="9" s="1"/>
  <c r="I149" i="15"/>
  <c r="H85" i="9" s="1"/>
  <c r="I148" i="15"/>
  <c r="H84" i="9" s="1"/>
  <c r="I147" i="15"/>
  <c r="H83" i="9" s="1"/>
  <c r="I143" i="15"/>
  <c r="I142" i="15"/>
  <c r="I141" i="15"/>
  <c r="I140" i="15"/>
  <c r="I139" i="15"/>
  <c r="I134" i="15"/>
  <c r="I133" i="15"/>
  <c r="I132" i="15"/>
  <c r="I131" i="15"/>
  <c r="I127" i="15"/>
  <c r="H123" i="15" s="1"/>
  <c r="H74" i="9" s="1"/>
  <c r="I126" i="15"/>
  <c r="I125" i="15"/>
  <c r="I116" i="15"/>
  <c r="H70" i="9" s="1"/>
  <c r="I115" i="15"/>
  <c r="H69" i="9" s="1"/>
  <c r="I114" i="15"/>
  <c r="H68" i="9" s="1"/>
  <c r="I113" i="15"/>
  <c r="H67" i="9" s="1"/>
  <c r="I112" i="15"/>
  <c r="H66" i="9" s="1"/>
  <c r="H103" i="15"/>
  <c r="H62" i="9" s="1"/>
  <c r="H95" i="15"/>
  <c r="H59" i="9" s="1"/>
  <c r="H87" i="15"/>
  <c r="H56" i="9" s="1"/>
  <c r="H79" i="15"/>
  <c r="H53" i="9" s="1"/>
  <c r="H71" i="15"/>
  <c r="H50" i="9" s="1"/>
  <c r="H63" i="15"/>
  <c r="H47" i="9" s="1"/>
  <c r="H56" i="15"/>
  <c r="F29" i="15"/>
  <c r="H27" i="9" s="1"/>
  <c r="F28" i="15"/>
  <c r="H26" i="9" s="1"/>
  <c r="F27" i="15"/>
  <c r="H25" i="9" s="1"/>
  <c r="F26" i="15"/>
  <c r="H24" i="9" s="1"/>
  <c r="F25" i="15"/>
  <c r="H23" i="9" s="1"/>
  <c r="F24" i="15"/>
  <c r="E19" i="15"/>
  <c r="D19" i="15"/>
  <c r="I18" i="15"/>
  <c r="H17" i="9" s="1"/>
  <c r="I17" i="15"/>
  <c r="H16" i="9" s="1"/>
  <c r="I16" i="15"/>
  <c r="H15" i="9" s="1"/>
  <c r="I15" i="15"/>
  <c r="H14" i="9" s="1"/>
  <c r="I14" i="15"/>
  <c r="H13" i="9" s="1"/>
  <c r="X246" i="14"/>
  <c r="X244" i="14"/>
  <c r="X241" i="14"/>
  <c r="T222" i="14"/>
  <c r="P222" i="14"/>
  <c r="AA220" i="14"/>
  <c r="W220" i="14"/>
  <c r="S220" i="14"/>
  <c r="O220" i="14"/>
  <c r="K220" i="14"/>
  <c r="AA219" i="14"/>
  <c r="W219" i="14"/>
  <c r="S219" i="14"/>
  <c r="O219" i="14"/>
  <c r="K219" i="14"/>
  <c r="AA217" i="14"/>
  <c r="W217" i="14"/>
  <c r="S217" i="14"/>
  <c r="O217" i="14"/>
  <c r="K217" i="14"/>
  <c r="AA216" i="14"/>
  <c r="W216" i="14"/>
  <c r="S216" i="14"/>
  <c r="O216" i="14"/>
  <c r="K216" i="14"/>
  <c r="AA215" i="14"/>
  <c r="W215" i="14"/>
  <c r="S215" i="14"/>
  <c r="O215" i="14"/>
  <c r="K215" i="14"/>
  <c r="AA214" i="14"/>
  <c r="W214" i="14"/>
  <c r="S214" i="14"/>
  <c r="O214" i="14"/>
  <c r="K214" i="14"/>
  <c r="AB208" i="14"/>
  <c r="X208" i="14"/>
  <c r="T208" i="14"/>
  <c r="P208" i="14"/>
  <c r="L208" i="14"/>
  <c r="AA203" i="14"/>
  <c r="AB203" i="14" s="1"/>
  <c r="W203" i="14"/>
  <c r="X203" i="14" s="1"/>
  <c r="S203" i="14"/>
  <c r="T203" i="14" s="1"/>
  <c r="O203" i="14"/>
  <c r="P203" i="14" s="1"/>
  <c r="K203" i="14"/>
  <c r="L203" i="14" s="1"/>
  <c r="X194" i="14"/>
  <c r="T194" i="14"/>
  <c r="P194" i="14"/>
  <c r="L194" i="14"/>
  <c r="X192" i="14"/>
  <c r="T192" i="14"/>
  <c r="P192" i="14"/>
  <c r="L192" i="14"/>
  <c r="X190" i="14"/>
  <c r="T190" i="14"/>
  <c r="P190" i="14"/>
  <c r="L190" i="14"/>
  <c r="Z188" i="14"/>
  <c r="R188" i="14"/>
  <c r="T188" i="14" s="1"/>
  <c r="N188" i="14"/>
  <c r="P188" i="14" s="1"/>
  <c r="J188" i="14"/>
  <c r="L188" i="14" s="1"/>
  <c r="AA186" i="14"/>
  <c r="AB186" i="14" s="1"/>
  <c r="W186" i="14"/>
  <c r="X186" i="14" s="1"/>
  <c r="S186" i="14"/>
  <c r="T186" i="14" s="1"/>
  <c r="O186" i="14"/>
  <c r="P186" i="14" s="1"/>
  <c r="K186" i="14"/>
  <c r="L186" i="14" s="1"/>
  <c r="W184" i="14"/>
  <c r="X184" i="14" s="1"/>
  <c r="S184" i="14"/>
  <c r="T184" i="14" s="1"/>
  <c r="O184" i="14"/>
  <c r="P184" i="14" s="1"/>
  <c r="K184" i="14"/>
  <c r="L184" i="14" s="1"/>
  <c r="AB182" i="14"/>
  <c r="X182" i="14"/>
  <c r="T182" i="14"/>
  <c r="P182" i="14"/>
  <c r="L182" i="14"/>
  <c r="H177" i="14"/>
  <c r="F106" i="9" s="1"/>
  <c r="H175" i="14"/>
  <c r="F104" i="9" s="1"/>
  <c r="H173" i="14"/>
  <c r="F102" i="9" s="1"/>
  <c r="H168" i="14"/>
  <c r="F98" i="9" s="1"/>
  <c r="I166" i="14"/>
  <c r="H166" i="14" s="1"/>
  <c r="F96" i="9" s="1"/>
  <c r="H164" i="14"/>
  <c r="F94" i="9" s="1"/>
  <c r="I162" i="14"/>
  <c r="H162" i="14" s="1"/>
  <c r="I151" i="14"/>
  <c r="F87" i="9" s="1"/>
  <c r="I150" i="14"/>
  <c r="F86" i="9" s="1"/>
  <c r="I149" i="14"/>
  <c r="F85" i="9" s="1"/>
  <c r="I148" i="14"/>
  <c r="F84" i="9" s="1"/>
  <c r="I147" i="14"/>
  <c r="F83" i="9" s="1"/>
  <c r="I143" i="14"/>
  <c r="I142" i="14"/>
  <c r="I141" i="14"/>
  <c r="I140" i="14"/>
  <c r="I139" i="14"/>
  <c r="I134" i="14"/>
  <c r="I133" i="14"/>
  <c r="I132" i="14"/>
  <c r="I131" i="14"/>
  <c r="I127" i="14"/>
  <c r="H123" i="14" s="1"/>
  <c r="F74" i="9" s="1"/>
  <c r="I126" i="14"/>
  <c r="I125" i="14"/>
  <c r="I116" i="14"/>
  <c r="F70" i="9" s="1"/>
  <c r="I115" i="14"/>
  <c r="F69" i="9" s="1"/>
  <c r="I114" i="14"/>
  <c r="F68" i="9" s="1"/>
  <c r="I113" i="14"/>
  <c r="F67" i="9" s="1"/>
  <c r="I112" i="14"/>
  <c r="F66" i="9" s="1"/>
  <c r="H103" i="14"/>
  <c r="F62" i="9" s="1"/>
  <c r="H95" i="14"/>
  <c r="F59" i="9" s="1"/>
  <c r="H87" i="14"/>
  <c r="F56" i="9" s="1"/>
  <c r="H79" i="14"/>
  <c r="F53" i="9" s="1"/>
  <c r="H71" i="14"/>
  <c r="F50" i="9" s="1"/>
  <c r="H63" i="14"/>
  <c r="F47" i="9" s="1"/>
  <c r="H56" i="14"/>
  <c r="F29" i="14"/>
  <c r="F27" i="9" s="1"/>
  <c r="F28" i="14"/>
  <c r="F26" i="9" s="1"/>
  <c r="F27" i="14"/>
  <c r="F25" i="9" s="1"/>
  <c r="F26" i="14"/>
  <c r="F24" i="9" s="1"/>
  <c r="F25" i="14"/>
  <c r="F23" i="9" s="1"/>
  <c r="F24" i="14"/>
  <c r="E19" i="14"/>
  <c r="D19" i="14"/>
  <c r="I18" i="14"/>
  <c r="F17" i="9" s="1"/>
  <c r="I17" i="14"/>
  <c r="F16" i="9" s="1"/>
  <c r="I16" i="14"/>
  <c r="F15" i="9" s="1"/>
  <c r="I15" i="14"/>
  <c r="F14" i="9" s="1"/>
  <c r="I14" i="14"/>
  <c r="F13" i="9" s="1"/>
  <c r="X244" i="7"/>
  <c r="X241" i="7"/>
  <c r="U242" i="2"/>
  <c r="U239" i="2"/>
  <c r="S231" i="7"/>
  <c r="O231" i="7"/>
  <c r="S230" i="7"/>
  <c r="O230" i="7"/>
  <c r="S229" i="7"/>
  <c r="O229" i="7"/>
  <c r="S226" i="7"/>
  <c r="O226" i="7"/>
  <c r="S225" i="7"/>
  <c r="O225" i="7"/>
  <c r="S224" i="7"/>
  <c r="O224" i="7"/>
  <c r="P222" i="7" s="1"/>
  <c r="T222" i="7"/>
  <c r="O233" i="7"/>
  <c r="P233" i="7" s="1"/>
  <c r="S233" i="7"/>
  <c r="T233" i="7" s="1"/>
  <c r="O235" i="7"/>
  <c r="P235" i="7"/>
  <c r="S235" i="7"/>
  <c r="T235" i="7" s="1"/>
  <c r="O237" i="7"/>
  <c r="P237" i="7" s="1"/>
  <c r="S237" i="7"/>
  <c r="T237" i="7" s="1"/>
  <c r="O239" i="7"/>
  <c r="P239" i="7"/>
  <c r="S239" i="7"/>
  <c r="T239" i="7" s="1"/>
  <c r="X190" i="7"/>
  <c r="T190" i="7"/>
  <c r="P190" i="7"/>
  <c r="L190" i="7"/>
  <c r="U188" i="2"/>
  <c r="Q188" i="2"/>
  <c r="M188" i="2"/>
  <c r="P228" i="2"/>
  <c r="P223" i="2"/>
  <c r="P229" i="2"/>
  <c r="P227" i="2"/>
  <c r="P224" i="2"/>
  <c r="P222" i="2"/>
  <c r="L229" i="2"/>
  <c r="L228" i="2"/>
  <c r="L224" i="2"/>
  <c r="L223" i="2"/>
  <c r="L222" i="2"/>
  <c r="D17" i="2"/>
  <c r="C27" i="9"/>
  <c r="C26" i="9"/>
  <c r="C25" i="9"/>
  <c r="C24" i="9"/>
  <c r="C23" i="9"/>
  <c r="C22" i="9"/>
  <c r="I148" i="7"/>
  <c r="D84" i="9" s="1"/>
  <c r="I149" i="7"/>
  <c r="D85" i="9" s="1"/>
  <c r="I150" i="7"/>
  <c r="D86" i="9" s="1"/>
  <c r="I151" i="7"/>
  <c r="D87" i="9" s="1"/>
  <c r="I147" i="7"/>
  <c r="D83" i="9" s="1"/>
  <c r="I113" i="7"/>
  <c r="D67" i="9" s="1"/>
  <c r="I114" i="7"/>
  <c r="D68" i="9" s="1"/>
  <c r="I115" i="7"/>
  <c r="D69" i="9" s="1"/>
  <c r="I116" i="7"/>
  <c r="D70" i="9" s="1"/>
  <c r="I112" i="7"/>
  <c r="D66" i="9" s="1"/>
  <c r="X246" i="7"/>
  <c r="T246" i="7"/>
  <c r="P246" i="7"/>
  <c r="L246" i="7"/>
  <c r="AA220" i="7"/>
  <c r="W220" i="7"/>
  <c r="S220" i="7"/>
  <c r="O220" i="7"/>
  <c r="K220" i="7"/>
  <c r="AA219" i="7"/>
  <c r="W219" i="7"/>
  <c r="S219" i="7"/>
  <c r="O219" i="7"/>
  <c r="K219" i="7"/>
  <c r="AA217" i="7"/>
  <c r="W217" i="7"/>
  <c r="S217" i="7"/>
  <c r="O217" i="7"/>
  <c r="K217" i="7"/>
  <c r="AA216" i="7"/>
  <c r="W216" i="7"/>
  <c r="S216" i="7"/>
  <c r="O216" i="7"/>
  <c r="K216" i="7"/>
  <c r="AA215" i="7"/>
  <c r="W215" i="7"/>
  <c r="S215" i="7"/>
  <c r="O215" i="7"/>
  <c r="K215" i="7"/>
  <c r="AA214" i="7"/>
  <c r="W214" i="7"/>
  <c r="S214" i="7"/>
  <c r="O214" i="7"/>
  <c r="K214" i="7"/>
  <c r="AB208" i="7"/>
  <c r="X208" i="7"/>
  <c r="T208" i="7"/>
  <c r="P208" i="7"/>
  <c r="L208" i="7"/>
  <c r="AA203" i="7"/>
  <c r="AB203" i="7" s="1"/>
  <c r="W203" i="7"/>
  <c r="X203" i="7" s="1"/>
  <c r="S203" i="7"/>
  <c r="T203" i="7" s="1"/>
  <c r="O203" i="7"/>
  <c r="P203" i="7" s="1"/>
  <c r="K203" i="7"/>
  <c r="L203" i="7" s="1"/>
  <c r="X194" i="7"/>
  <c r="T194" i="7"/>
  <c r="P194" i="7"/>
  <c r="L194" i="7"/>
  <c r="X192" i="7"/>
  <c r="T192" i="7"/>
  <c r="P192" i="7"/>
  <c r="L192" i="7"/>
  <c r="Z188" i="7"/>
  <c r="R188" i="7"/>
  <c r="T188" i="7" s="1"/>
  <c r="N188" i="7"/>
  <c r="P188" i="7" s="1"/>
  <c r="J188" i="7"/>
  <c r="L188" i="7" s="1"/>
  <c r="AA186" i="7"/>
  <c r="AB186" i="7" s="1"/>
  <c r="W186" i="7"/>
  <c r="X186" i="7" s="1"/>
  <c r="S186" i="7"/>
  <c r="T186" i="7" s="1"/>
  <c r="O186" i="7"/>
  <c r="P186" i="7" s="1"/>
  <c r="K186" i="7"/>
  <c r="L186" i="7" s="1"/>
  <c r="W184" i="7"/>
  <c r="X184" i="7" s="1"/>
  <c r="S184" i="7"/>
  <c r="T184" i="7" s="1"/>
  <c r="O184" i="7"/>
  <c r="P184" i="7" s="1"/>
  <c r="K184" i="7"/>
  <c r="L184" i="7" s="1"/>
  <c r="AB182" i="7"/>
  <c r="X182" i="7"/>
  <c r="T182" i="7"/>
  <c r="P182" i="7"/>
  <c r="L182" i="7"/>
  <c r="H177" i="7"/>
  <c r="D106" i="9" s="1"/>
  <c r="H175" i="7"/>
  <c r="D104" i="9" s="1"/>
  <c r="H173" i="7"/>
  <c r="D102" i="9" s="1"/>
  <c r="H168" i="7"/>
  <c r="D98" i="9" s="1"/>
  <c r="I166" i="7"/>
  <c r="H166" i="7" s="1"/>
  <c r="D96" i="9" s="1"/>
  <c r="H164" i="7"/>
  <c r="D94" i="9" s="1"/>
  <c r="I162" i="7"/>
  <c r="H162" i="7" s="1"/>
  <c r="D92" i="9" s="1"/>
  <c r="I143" i="7"/>
  <c r="I142" i="7"/>
  <c r="I141" i="7"/>
  <c r="I140" i="7"/>
  <c r="I139" i="7"/>
  <c r="I134" i="7"/>
  <c r="I133" i="7"/>
  <c r="I132" i="7"/>
  <c r="I131" i="7"/>
  <c r="I127" i="7"/>
  <c r="H123" i="7" s="1"/>
  <c r="D74" i="9" s="1"/>
  <c r="I126" i="7"/>
  <c r="I125" i="7"/>
  <c r="H103" i="7"/>
  <c r="D62" i="9" s="1"/>
  <c r="H95" i="7"/>
  <c r="D59" i="9" s="1"/>
  <c r="H87" i="7"/>
  <c r="D56" i="9" s="1"/>
  <c r="H79" i="7"/>
  <c r="D53" i="9" s="1"/>
  <c r="H71" i="7"/>
  <c r="D50" i="9" s="1"/>
  <c r="H63" i="7"/>
  <c r="D47" i="9" s="1"/>
  <c r="H56" i="7"/>
  <c r="D44" i="9" s="1"/>
  <c r="F29" i="7"/>
  <c r="D27" i="9" s="1"/>
  <c r="F28" i="7"/>
  <c r="D26" i="9" s="1"/>
  <c r="F27" i="7"/>
  <c r="D25" i="9" s="1"/>
  <c r="F26" i="7"/>
  <c r="D24" i="9" s="1"/>
  <c r="F25" i="7"/>
  <c r="D23" i="9" s="1"/>
  <c r="F24" i="7"/>
  <c r="D22" i="9" s="1"/>
  <c r="E19" i="7"/>
  <c r="D19" i="7"/>
  <c r="I18" i="7"/>
  <c r="D17" i="9" s="1"/>
  <c r="I17" i="7"/>
  <c r="D16" i="9" s="1"/>
  <c r="I16" i="7"/>
  <c r="D15" i="9" s="1"/>
  <c r="I15" i="7"/>
  <c r="D14" i="9" s="1"/>
  <c r="I14" i="7"/>
  <c r="D13" i="9" s="1"/>
  <c r="U244" i="2"/>
  <c r="Q244" i="2"/>
  <c r="M244" i="2"/>
  <c r="I244" i="2"/>
  <c r="X218" i="2"/>
  <c r="X217" i="2"/>
  <c r="X215" i="2"/>
  <c r="X214" i="2"/>
  <c r="X213" i="2"/>
  <c r="X212" i="2"/>
  <c r="T218" i="2"/>
  <c r="T217" i="2"/>
  <c r="T215" i="2"/>
  <c r="T214" i="2"/>
  <c r="T213" i="2"/>
  <c r="T212" i="2"/>
  <c r="P218" i="2"/>
  <c r="P217" i="2"/>
  <c r="P215" i="2"/>
  <c r="P214" i="2"/>
  <c r="P213" i="2"/>
  <c r="P212" i="2"/>
  <c r="L218" i="2"/>
  <c r="L217" i="2"/>
  <c r="L215" i="2"/>
  <c r="L214" i="2"/>
  <c r="L213" i="2"/>
  <c r="L212" i="2"/>
  <c r="H218" i="2"/>
  <c r="H217" i="2"/>
  <c r="H215" i="2"/>
  <c r="H214" i="2"/>
  <c r="H213" i="2"/>
  <c r="H212" i="2"/>
  <c r="Y206" i="2"/>
  <c r="U206" i="2"/>
  <c r="Q206" i="2"/>
  <c r="M206" i="2"/>
  <c r="I206" i="2"/>
  <c r="X201" i="2"/>
  <c r="T201" i="2"/>
  <c r="U201" i="2" s="1"/>
  <c r="P201" i="2"/>
  <c r="L201" i="2"/>
  <c r="Y201" i="2"/>
  <c r="Q201" i="2"/>
  <c r="M201" i="2"/>
  <c r="H201" i="2"/>
  <c r="I201" i="2" s="1"/>
  <c r="U192" i="2"/>
  <c r="Q192" i="2"/>
  <c r="M192" i="2"/>
  <c r="I192" i="2"/>
  <c r="L227" i="2"/>
  <c r="M220" i="2" s="1"/>
  <c r="P233" i="2"/>
  <c r="Q233" i="2" s="1"/>
  <c r="P231" i="2"/>
  <c r="Q231" i="2" s="1"/>
  <c r="P237" i="2"/>
  <c r="Q237" i="2" s="1"/>
  <c r="P235" i="2"/>
  <c r="Q235" i="2" s="1"/>
  <c r="L237" i="2"/>
  <c r="M237" i="2" s="1"/>
  <c r="L235" i="2"/>
  <c r="M235" i="2" s="1"/>
  <c r="L233" i="2"/>
  <c r="M233" i="2" s="1"/>
  <c r="L231" i="2"/>
  <c r="M231" i="2" s="1"/>
  <c r="X184" i="2"/>
  <c r="T184" i="2"/>
  <c r="U184" i="2" s="1"/>
  <c r="T182" i="2"/>
  <c r="U182" i="2" s="1"/>
  <c r="P182" i="2"/>
  <c r="Q182" i="2" s="1"/>
  <c r="P184" i="2"/>
  <c r="L184" i="2"/>
  <c r="M184" i="2" s="1"/>
  <c r="L182" i="2"/>
  <c r="M182" i="2" s="1"/>
  <c r="H184" i="2"/>
  <c r="I184" i="2" s="1"/>
  <c r="H182" i="2"/>
  <c r="I182" i="2" s="1"/>
  <c r="U190" i="2"/>
  <c r="Q190" i="2"/>
  <c r="M190" i="2"/>
  <c r="I190" i="2"/>
  <c r="O186" i="2"/>
  <c r="Q186" i="2" s="1"/>
  <c r="E17" i="2"/>
  <c r="Q184" i="2"/>
  <c r="Y184" i="2"/>
  <c r="Y180" i="2"/>
  <c r="U180" i="2"/>
  <c r="Q180" i="2"/>
  <c r="M180" i="2"/>
  <c r="I180" i="2"/>
  <c r="W186" i="2"/>
  <c r="K186" i="2"/>
  <c r="M186" i="2" s="1"/>
  <c r="I186" i="2"/>
  <c r="H175" i="2"/>
  <c r="H173" i="2"/>
  <c r="H171" i="2"/>
  <c r="H166" i="2"/>
  <c r="I164" i="2"/>
  <c r="H164" i="2" s="1"/>
  <c r="H162" i="2"/>
  <c r="I160" i="2"/>
  <c r="H160" i="2" s="1"/>
  <c r="I141" i="2"/>
  <c r="I140" i="2"/>
  <c r="I139" i="2"/>
  <c r="I138" i="2"/>
  <c r="I137" i="2"/>
  <c r="I132" i="2"/>
  <c r="I131" i="2"/>
  <c r="I130" i="2"/>
  <c r="I129" i="2"/>
  <c r="I125" i="2"/>
  <c r="I124" i="2"/>
  <c r="I123" i="2"/>
  <c r="H101" i="2"/>
  <c r="H93" i="2"/>
  <c r="H85" i="2"/>
  <c r="H77" i="2"/>
  <c r="H69" i="2"/>
  <c r="H61" i="2"/>
  <c r="H54" i="2"/>
  <c r="F27" i="2"/>
  <c r="F26" i="2"/>
  <c r="F25" i="2"/>
  <c r="F24" i="2"/>
  <c r="F23" i="2"/>
  <c r="F22" i="2"/>
  <c r="I16" i="2"/>
  <c r="I15" i="2"/>
  <c r="I14" i="2"/>
  <c r="I13" i="2"/>
  <c r="I12" i="2"/>
  <c r="H39" i="2" l="1"/>
  <c r="P213" i="15"/>
  <c r="X213" i="15"/>
  <c r="I10" i="7"/>
  <c r="H10" i="7" s="1"/>
  <c r="H129" i="7"/>
  <c r="D76" i="9" s="1"/>
  <c r="H136" i="7"/>
  <c r="D78" i="9" s="1"/>
  <c r="L213" i="14"/>
  <c r="T213" i="14"/>
  <c r="AB213" i="14"/>
  <c r="P213" i="14"/>
  <c r="P180" i="14" s="1"/>
  <c r="F112" i="9" s="1"/>
  <c r="X213" i="14"/>
  <c r="I10" i="15"/>
  <c r="H10" i="15" s="1"/>
  <c r="I21" i="15"/>
  <c r="H21" i="15" s="1"/>
  <c r="H19" i="9" s="1"/>
  <c r="H41" i="15"/>
  <c r="H29" i="9" s="1"/>
  <c r="H129" i="14"/>
  <c r="F76" i="9" s="1"/>
  <c r="H136" i="14"/>
  <c r="F78" i="9" s="1"/>
  <c r="H154" i="14"/>
  <c r="F90" i="9" s="1"/>
  <c r="P180" i="15"/>
  <c r="H112" i="9" s="1"/>
  <c r="X213" i="7"/>
  <c r="L213" i="15"/>
  <c r="L180" i="15" s="1"/>
  <c r="H110" i="9" s="1"/>
  <c r="T213" i="15"/>
  <c r="AB213" i="15"/>
  <c r="AB180" i="15" s="1"/>
  <c r="H118" i="9" s="1"/>
  <c r="I10" i="14"/>
  <c r="H10" i="14" s="1"/>
  <c r="I21" i="14"/>
  <c r="H21" i="14" s="1"/>
  <c r="F19" i="9" s="1"/>
  <c r="H136" i="15"/>
  <c r="H78" i="9" s="1"/>
  <c r="H154" i="15"/>
  <c r="H90" i="9" s="1"/>
  <c r="H41" i="14"/>
  <c r="F29" i="9" s="1"/>
  <c r="L180" i="14"/>
  <c r="F110" i="9" s="1"/>
  <c r="X180" i="14"/>
  <c r="F116" i="9" s="1"/>
  <c r="H129" i="15"/>
  <c r="H76" i="9" s="1"/>
  <c r="X180" i="15"/>
  <c r="H116" i="9" s="1"/>
  <c r="D9" i="9"/>
  <c r="F22" i="9"/>
  <c r="F44" i="9"/>
  <c r="F92" i="9"/>
  <c r="H9" i="9"/>
  <c r="T180" i="14"/>
  <c r="F114" i="9" s="1"/>
  <c r="T180" i="15"/>
  <c r="H114" i="9" s="1"/>
  <c r="F9" i="9"/>
  <c r="H22" i="9"/>
  <c r="H44" i="9"/>
  <c r="H92" i="9"/>
  <c r="H121" i="2"/>
  <c r="H121" i="14"/>
  <c r="F72" i="9" s="1"/>
  <c r="AB180" i="14"/>
  <c r="F118" i="9" s="1"/>
  <c r="X180" i="7"/>
  <c r="D116" i="9" s="1"/>
  <c r="Q220" i="2"/>
  <c r="H41" i="7"/>
  <c r="D29" i="9" s="1"/>
  <c r="P213" i="7"/>
  <c r="P180" i="7" s="1"/>
  <c r="D112" i="9" s="1"/>
  <c r="L213" i="7"/>
  <c r="L180" i="7" s="1"/>
  <c r="D110" i="9" s="1"/>
  <c r="T213" i="7"/>
  <c r="AB213" i="7"/>
  <c r="AB180" i="7" s="1"/>
  <c r="D118" i="9" s="1"/>
  <c r="M211" i="2"/>
  <c r="Q211" i="2"/>
  <c r="T180" i="7"/>
  <c r="D114" i="9" s="1"/>
  <c r="I21" i="7"/>
  <c r="H21" i="7" s="1"/>
  <c r="D19" i="9" s="1"/>
  <c r="H154" i="7"/>
  <c r="D90" i="9" s="1"/>
  <c r="U211" i="2"/>
  <c r="U178" i="2" s="1"/>
  <c r="Y211" i="2"/>
  <c r="Y178" i="2" s="1"/>
  <c r="I211" i="2"/>
  <c r="I178" i="2" s="1"/>
  <c r="H134" i="2"/>
  <c r="I8" i="2"/>
  <c r="H8" i="2" s="1"/>
  <c r="I19" i="2"/>
  <c r="H19" i="2" s="1"/>
  <c r="H127" i="2"/>
  <c r="H152" i="2"/>
  <c r="H6" i="2" l="1"/>
  <c r="H121" i="7"/>
  <c r="D72" i="9" s="1"/>
  <c r="Q178" i="2"/>
  <c r="M178" i="2"/>
  <c r="E178" i="2" s="1"/>
  <c r="H4" i="2" s="1"/>
  <c r="H8" i="15"/>
  <c r="H7" i="9" s="1"/>
  <c r="H121" i="15"/>
  <c r="H72" i="9" s="1"/>
  <c r="H180" i="15"/>
  <c r="H108" i="9" s="1"/>
  <c r="H8" i="14"/>
  <c r="F7" i="9" s="1"/>
  <c r="H180" i="14"/>
  <c r="F108" i="9" s="1"/>
  <c r="H8" i="7"/>
  <c r="H119" i="2"/>
  <c r="H180" i="7"/>
  <c r="D108" i="9" s="1"/>
  <c r="H6" i="14" l="1"/>
  <c r="F5" i="9" s="1"/>
  <c r="H6" i="15"/>
  <c r="H5" i="9" s="1"/>
  <c r="D7" i="9"/>
  <c r="H6" i="7"/>
  <c r="D5" i="9" s="1"/>
</calcChain>
</file>

<file path=xl/sharedStrings.xml><?xml version="1.0" encoding="utf-8"?>
<sst xmlns="http://schemas.openxmlformats.org/spreadsheetml/2006/main" count="835" uniqueCount="157">
  <si>
    <t>Stufenprofil</t>
  </si>
  <si>
    <t>Biberstufe</t>
  </si>
  <si>
    <t>Wolfsstufe</t>
  </si>
  <si>
    <t>Pfadistufe</t>
  </si>
  <si>
    <t>Piostufe</t>
  </si>
  <si>
    <t>Roverstufe</t>
  </si>
  <si>
    <t>Alter</t>
  </si>
  <si>
    <t>Stufe</t>
  </si>
  <si>
    <t>5 Jahre</t>
  </si>
  <si>
    <t>6 Jahre</t>
  </si>
  <si>
    <t>7 Jahre</t>
  </si>
  <si>
    <t>8 Jahre</t>
  </si>
  <si>
    <t>9 Jahre</t>
  </si>
  <si>
    <t>10 Jahre</t>
  </si>
  <si>
    <t>11 Jahre</t>
  </si>
  <si>
    <t>12 Jahre</t>
  </si>
  <si>
    <t>13 Jahre</t>
  </si>
  <si>
    <t>14 Jahre</t>
  </si>
  <si>
    <t>15 Jahre</t>
  </si>
  <si>
    <t>16 Jahre</t>
  </si>
  <si>
    <t>17 Jahre</t>
  </si>
  <si>
    <t>18 Jahre</t>
  </si>
  <si>
    <t>&gt; 18 Jahre</t>
  </si>
  <si>
    <t>keine</t>
  </si>
  <si>
    <t>In welchem Alter ist ein Teilnehmer üblicherweise in welcher Stufe?</t>
  </si>
  <si>
    <t>Betreuung</t>
  </si>
  <si>
    <t>Arbeit Abteilungsebene</t>
  </si>
  <si>
    <t>Wie hoch ist der Arbeitsaufwand des Abteilungsleiters für folgende Aufgaben?</t>
  </si>
  <si>
    <t>hoch</t>
  </si>
  <si>
    <t>mittel</t>
  </si>
  <si>
    <t>tief</t>
  </si>
  <si>
    <t>keine AL Aufgabe</t>
  </si>
  <si>
    <t>Koordination der Stufenarbeit</t>
  </si>
  <si>
    <t>Elternkontakt</t>
  </si>
  <si>
    <t>Öffentlichkeitsarbeit</t>
  </si>
  <si>
    <t>Kontakt Kantonalverband / Region</t>
  </si>
  <si>
    <t>Aufgabe</t>
  </si>
  <si>
    <t>Aufwand</t>
  </si>
  <si>
    <t>In welcher Form findet der Kontakt zwischen Coach und Abteilung statt?</t>
  </si>
  <si>
    <t>Mit welchen Leitern steht der Coach direkt im Kontakt?</t>
  </si>
  <si>
    <t>Aus welchen Anlässen finden persönliche Treffen zwischen den verantwortlichen Leitern und dem Coach statt?</t>
  </si>
  <si>
    <t>Wer übernimmt neben Coach und AL eine aktive Rolle in der Betreuung der Abteilung?</t>
  </si>
  <si>
    <t>Wie beurteilst du als Coach die Aufgabenpriorisierung des Abteilungsleiters basierend auf der Antwort zu Frage X und deinem allgemeinen Eindruck?</t>
  </si>
  <si>
    <t>Der AL fokussiert sich NICHT auf seine Kernaufgaben.</t>
  </si>
  <si>
    <t>Der AL übernimmt nebst seinen Kernaufgaben auch noch viele weitere Aufgaben (z.B. Lagerleiter, Materialverantwortlicher etc.)</t>
  </si>
  <si>
    <t>Der AL konzentriert sich auf seine Kernaufgaben.</t>
  </si>
  <si>
    <t>Muss der AL aufgrund seiner Funktion auch Aufgaben übernehmen, die er eigentlich gar nicht übernehmen möchte, weil sich sonst niemand darum kümmern würde?</t>
  </si>
  <si>
    <t>Ja, regelmässig</t>
  </si>
  <si>
    <t>Ja, ab und zu</t>
  </si>
  <si>
    <t>Nein, grundsätzlich nicht</t>
  </si>
  <si>
    <t>Wie lange haben die Einführungsphasen der heutigen Abteilungskader (AL, Stufenleiter etc.) durchschnittlich gedauert?</t>
  </si>
  <si>
    <t>1 Sitzung bis 1 Monat</t>
  </si>
  <si>
    <t>1 bis 3 Monate</t>
  </si>
  <si>
    <t>mehr als 3 Monate</t>
  </si>
  <si>
    <t>Gibt es in der Abteilung eine Personalplanung, die über einen Einjahreshorizont hinausreicht?</t>
  </si>
  <si>
    <t>es gibt keine langfristige Personalplanung</t>
  </si>
  <si>
    <t>ja, es gibt eine langfristige Personalplanung und diese wurde auch mit dem Leitungsteam besprochen</t>
  </si>
  <si>
    <t>Von welchen Stufen, die es in der Abteilung gibt, hat der Abteilungsleiter im vergangen Jahr Aktivitäten besucht?</t>
  </si>
  <si>
    <t>von allen ausser einer Stufe</t>
  </si>
  <si>
    <t>von allen Stufen</t>
  </si>
  <si>
    <t>ja stark (sogar traditionelle Aktivitäten konnten nicht wie geplant durchgeführt werden)</t>
  </si>
  <si>
    <t>ja, mässig (gewisse Ideen konnten mangels Geld nicht umgesetzt werden)</t>
  </si>
  <si>
    <t>nein, bei den meisten Aktivitäten mussten keine Abstriche aus finanziellen Gründen gemacht werden</t>
  </si>
  <si>
    <t>Haben finanzielle Restriktionen das Angebot der Abteilung im vergangenen Jahr beeinflusst?</t>
  </si>
  <si>
    <t>Betreibt die Abteilung eine bewusste Öffentlichkeitsarbeit?</t>
  </si>
  <si>
    <t>nein, die Abteilung betreibt keine bewusste Öffentlichkeitsarbeit</t>
  </si>
  <si>
    <t>ja, die Abteilung betreibt Öffentlichkeitsarbeit aber ohne strukturierten Ansatz (vereinzelte Berichte zu Lagern, Webseite etc.)</t>
  </si>
  <si>
    <t>ja, die Abteilung betreibt Öffentlichkeitsarbeit mit einem strukturierten Ansatz (klares Konzept, was wann wo publiziert wird)</t>
  </si>
  <si>
    <t>Welche Formen der Öffentlichkeitsarbeit wurden im vergangenen Jahr eingesetzt?</t>
  </si>
  <si>
    <t>Leiterausbildung</t>
  </si>
  <si>
    <t>Wieviele Lager plant die Abteilung im nächsten Jahr durchzuführen?</t>
  </si>
  <si>
    <t>Wieviele Leiter haben eine gültige Basiskursanerkennung (oder höher)?</t>
  </si>
  <si>
    <t>Wieviele Leiter haben eine gültige Aufbaukursanerkennung (oder höher)?</t>
  </si>
  <si>
    <t>Wieviele Leiter haben einen Panoramakurs besucht?</t>
  </si>
  <si>
    <t>Welche Sicherheitsmodulanerkennungen werden durch mindestens einen aktiven Leiter abgedeckt?</t>
  </si>
  <si>
    <t>Wieviele Leiter verfügen über eine SLRG-Anerkennung (Modul See oder Fluss)?</t>
  </si>
  <si>
    <t>zwei oder mehr Stufen nicht besucht</t>
  </si>
  <si>
    <t>Wieviele TN nehmen im Durchschnitt an den Lagern und Aktivitäten teil?</t>
  </si>
  <si>
    <t>ja, der AL (und/oder der Coach) haben eine langfristige Personalplanung</t>
  </si>
  <si>
    <t>____________________________________</t>
  </si>
  <si>
    <t>Gesamtstatus</t>
  </si>
  <si>
    <t>Wie viele Leiter nehmen im Durchschnitt an den Aktivitäten deiner Stufe teil?</t>
  </si>
  <si>
    <t>Wie viele TN nehmen im Durchschnitt an den Aktivitäten deiner Stufe teil?</t>
  </si>
  <si>
    <t>Wie gross sind die Gruppen in deiner Stufe?</t>
  </si>
  <si>
    <t>Welche Lager werden in deiner Stufe angeboten?</t>
  </si>
  <si>
    <t>Für welche Stufen bietet die Abteilung Programm an? Und wieviele Teilnehmer und Leiter sind auf den verschiedenen Stufen aktiv?</t>
  </si>
  <si>
    <t>Stufen</t>
  </si>
  <si>
    <t>Anz. Leiter</t>
  </si>
  <si>
    <t>Anz. Teilnehmer</t>
  </si>
  <si>
    <t>Resultierendes Betreuungsverhältnis zwischen Leiter und TN</t>
  </si>
  <si>
    <t>Zelt oder Haus?</t>
  </si>
  <si>
    <t>Zelt</t>
  </si>
  <si>
    <t>Haus</t>
  </si>
  <si>
    <t>ja</t>
  </si>
  <si>
    <t>Wie viele Leiter haben letztes Jahr am Hauptlager teilgenommen?</t>
  </si>
  <si>
    <t>Wie viele TN haben letztes Jahr am Hauptlager teilgenommen?</t>
  </si>
  <si>
    <t>Wie viele Leiter haben letztes Jahr an den kürzeren Lager teilgenommen?</t>
  </si>
  <si>
    <t>Wie viele TN haben letztes Jahr am kürzeren Lager teilgenommen?</t>
  </si>
  <si>
    <t>Wann hast du Kontakt mit den Eltern der TN deiner Stufe? (zutreffendes ankreuzen)
Wann hast du Kontakt mit den Eltern der TN deiner Stufe?
(zutreffendes ankreuzen)</t>
  </si>
  <si>
    <t>Waldweihnachten</t>
  </si>
  <si>
    <t>Lagerrückblick</t>
  </si>
  <si>
    <t>Elternabend</t>
  </si>
  <si>
    <t>Besuchstag im Lager</t>
  </si>
  <si>
    <t>Vor- und nach Aktivitäten</t>
  </si>
  <si>
    <t>sonstige Anlässe</t>
  </si>
  <si>
    <t>Pfadiheim aufräumen, Altpapiersammlung etc.</t>
  </si>
  <si>
    <t>Wie viele TN sind dieses Jahr deiner Stufe beigetreten (Neue und Übertritte)?</t>
  </si>
  <si>
    <t>Wie viele TN haben dieses Jahr deine Stufe verlassen (Aus- und Übertritte)</t>
  </si>
  <si>
    <t>Leierausbildungsplanung</t>
  </si>
  <si>
    <t>Leiterbetreuung (inkl. Problemlösung)</t>
  </si>
  <si>
    <t>Eigene Aus- und Weiterbildung</t>
  </si>
  <si>
    <t>Kontakt Elternrat, APV, Präses</t>
  </si>
  <si>
    <t>Kontakt zum Coach</t>
  </si>
  <si>
    <t>Einbettung der einzelnen Aktivitäten in Quartalsprogramm (mit rotem Faden)</t>
  </si>
  <si>
    <t>Abwechslungsreich</t>
  </si>
  <si>
    <t>Im vergangen wurden viele Aktivitäten durchgeführt, die so noch nie stattgefunden haben (Innovation)</t>
  </si>
  <si>
    <t>Vorgängige Planung der Aktivität</t>
  </si>
  <si>
    <t>Stufengerecht gemäss Pfadiprofil</t>
  </si>
  <si>
    <t>TN werden frühzeitig über die Aktivitäten informiert</t>
  </si>
  <si>
    <t>Programm</t>
  </si>
  <si>
    <t>Wieviele Leiter sind derzeit insgesamt in der Abteilung aktiv?</t>
  </si>
  <si>
    <t>Wieviele Aktivitäten bietet die Stufe pro Quartal (3 Monate) an?</t>
  </si>
  <si>
    <t>Total (ohne Roverstufe)</t>
  </si>
  <si>
    <t>nein</t>
  </si>
  <si>
    <t>Kennen die Leiter die meisten Leiter aus den anderen Stufen der Abteilung?</t>
  </si>
  <si>
    <t>Wie alt ist der jüngste Leiter?</t>
  </si>
  <si>
    <t>Hauptlager der Stufe (SoLa, HeLa etc.) - leer lassen wenn kein Hauptlager angeboten wird!</t>
  </si>
  <si>
    <t>Kurzlager der Stufe (PfiLa, AuLa etc.) - leer lassen wenn kein Kurzlager angeboten wird!</t>
  </si>
  <si>
    <t>Separates Programm für diese Stufe?</t>
  </si>
  <si>
    <t>Wie häufig nehmen die Leiter deiner Stufe an kantonalen Anlässen teil? (nur 1 Feld ankreuzen)</t>
  </si>
  <si>
    <t>niemand hat an einem kantonalen Anlass teilgenommen</t>
  </si>
  <si>
    <t>an kantonalen Anlässen teilgenommen, aber nicht an allen Pflichtanlässen</t>
  </si>
  <si>
    <t>an allen Pflichtanlässen hat mind. 1 Vertreter teilgenommen</t>
  </si>
  <si>
    <t>Welche Punkte treffen auf das Programm deiner Stufe zu? (zutreffendes ankreuzen)
Wann hast du Kontakt mit den Eltern der TN deiner Stufe?
(zutreffendes ankreuzen)</t>
  </si>
  <si>
    <t>Haben die Pios noch Doppelfunktionen als Leiter oder Leitpfadi (Schnuppern ausgenommen, nur ausfüllen, wenn es eine Piostufe gibt)?</t>
  </si>
  <si>
    <t>Anzahl Jahre pro Stufe</t>
  </si>
  <si>
    <t>Internetauftritt</t>
  </si>
  <si>
    <t>Lagerberichte in der (Lokal-)Zeitung</t>
  </si>
  <si>
    <t>Werbeübung</t>
  </si>
  <si>
    <t>Werbung in Schulen</t>
  </si>
  <si>
    <t>Weitere</t>
  </si>
  <si>
    <t>Elternrat</t>
  </si>
  <si>
    <t>Altpfafinderverein (APV)</t>
  </si>
  <si>
    <t>Präses</t>
  </si>
  <si>
    <t>Abteilungskomitee</t>
  </si>
  <si>
    <t>Corps / Bezirk / Region</t>
  </si>
  <si>
    <t>Berg</t>
  </si>
  <si>
    <t>Wasser</t>
  </si>
  <si>
    <t>Schnee</t>
  </si>
  <si>
    <t>Abteilung:</t>
  </si>
  <si>
    <t>Hirsch</t>
  </si>
  <si>
    <t>Abteilungen</t>
  </si>
  <si>
    <t>Gesamtprogramm</t>
  </si>
  <si>
    <t>Wieviele grössere Unternehmungen (mehrtägig) führten die Pios im letzten Jahr durch?</t>
  </si>
  <si>
    <t>Dauer in Tagen?</t>
  </si>
  <si>
    <t>Auswertungsfragebogen</t>
  </si>
  <si>
    <t>V 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</si>
</sst>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4"/>
      <color theme="1"/>
      <name val="Calibri"/>
      <family val="2"/>
      <scheme val="minor"/>
    </font>
    <font>
      <sz val="8"/>
      <name val="Tahoma"/>
      <family val="2"/>
    </font>
    <font>
      <i/>
      <sz val="11"/>
      <color theme="1"/>
      <name val="Calibri"/>
      <family val="2"/>
      <scheme val="minor"/>
    </font>
    <font>
      <sz val="11"/>
      <color theme="0" tint="-0.249977111117893"/>
      <name val="Calibri"/>
      <family val="2"/>
      <scheme val="minor"/>
    </font>
    <font>
      <b/>
      <sz val="11"/>
      <color theme="1"/>
      <name val="Calibri"/>
      <family val="2"/>
      <scheme val="minor"/>
    </font>
    <font>
      <b/>
      <i/>
      <sz val="11"/>
      <color theme="1"/>
      <name val="Calibri"/>
      <family val="2"/>
      <scheme val="minor"/>
    </font>
    <font>
      <sz val="11"/>
      <color theme="0"/>
      <name val="Calibri"/>
      <family val="2"/>
      <scheme val="minor"/>
    </font>
    <font>
      <i/>
      <sz val="11"/>
      <color theme="0"/>
      <name val="Calibri"/>
      <family val="2"/>
      <scheme val="minor"/>
    </font>
    <font>
      <sz val="11"/>
      <name val="Calibri"/>
      <family val="2"/>
      <scheme val="minor"/>
    </font>
    <font>
      <b/>
      <sz val="24"/>
      <color theme="1"/>
      <name val="Calibri"/>
      <family val="2"/>
      <scheme val="minor"/>
    </font>
    <font>
      <b/>
      <sz val="11"/>
      <name val="Calibri"/>
      <family val="2"/>
      <scheme val="minor"/>
    </font>
    <font>
      <i/>
      <sz val="11"/>
      <name val="Calibri"/>
      <family val="2"/>
      <scheme val="minor"/>
    </font>
    <font>
      <b/>
      <i/>
      <sz val="11"/>
      <name val="Calibri"/>
      <family val="2"/>
      <scheme val="minor"/>
    </font>
    <font>
      <b/>
      <sz val="24"/>
      <name val="Calibri"/>
      <family val="2"/>
      <scheme val="minor"/>
    </font>
    <font>
      <b/>
      <sz val="14"/>
      <name val="Calibri"/>
      <family val="2"/>
      <scheme val="minor"/>
    </font>
    <font>
      <b/>
      <sz val="12"/>
      <color theme="1"/>
      <name val="Calibri"/>
      <family val="2"/>
      <scheme val="minor"/>
    </font>
    <font>
      <b/>
      <i/>
      <sz val="14"/>
      <name val="Calibri"/>
      <family val="2"/>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04">
    <xf numFmtId="0" fontId="0" fillId="0" borderId="0" xfId="0"/>
    <xf numFmtId="0" fontId="0" fillId="2" borderId="0" xfId="0" applyFill="1"/>
    <xf numFmtId="0" fontId="7" fillId="2" borderId="0" xfId="0" applyFont="1" applyFill="1"/>
    <xf numFmtId="0" fontId="0" fillId="2" borderId="0" xfId="0" applyFill="1" applyAlignment="1">
      <alignment vertical="center"/>
    </xf>
    <xf numFmtId="0" fontId="0" fillId="2" borderId="5" xfId="0" applyFill="1" applyBorder="1"/>
    <xf numFmtId="0" fontId="0" fillId="2" borderId="0" xfId="0" applyFill="1" applyBorder="1"/>
    <xf numFmtId="0" fontId="7" fillId="2" borderId="0" xfId="0" applyFont="1" applyFill="1" applyBorder="1"/>
    <xf numFmtId="0" fontId="7" fillId="2" borderId="6" xfId="0" applyFont="1" applyFill="1" applyBorder="1"/>
    <xf numFmtId="0" fontId="6" fillId="2" borderId="0" xfId="0" applyFont="1" applyFill="1" applyBorder="1"/>
    <xf numFmtId="0" fontId="3" fillId="2" borderId="0" xfId="0" applyFont="1" applyFill="1" applyBorder="1"/>
    <xf numFmtId="0" fontId="4" fillId="2" borderId="0" xfId="0" applyFont="1" applyFill="1" applyBorder="1"/>
    <xf numFmtId="0" fontId="0" fillId="2" borderId="7" xfId="0" applyFill="1" applyBorder="1"/>
    <xf numFmtId="0" fontId="0" fillId="2" borderId="8" xfId="0" applyFill="1" applyBorder="1"/>
    <xf numFmtId="0" fontId="7" fillId="2" borderId="8" xfId="0" applyFont="1" applyFill="1" applyBorder="1"/>
    <xf numFmtId="0" fontId="7" fillId="2" borderId="9" xfId="0" applyFont="1" applyFill="1" applyBorder="1"/>
    <xf numFmtId="0" fontId="0" fillId="2" borderId="2" xfId="0" applyFill="1" applyBorder="1"/>
    <xf numFmtId="0" fontId="0" fillId="2" borderId="3" xfId="0" applyFill="1" applyBorder="1"/>
    <xf numFmtId="0" fontId="7" fillId="2" borderId="3" xfId="0" applyFont="1" applyFill="1" applyBorder="1"/>
    <xf numFmtId="0" fontId="7" fillId="2" borderId="4" xfId="0" applyFont="1" applyFill="1" applyBorder="1"/>
    <xf numFmtId="0" fontId="0" fillId="2" borderId="0" xfId="0" applyFill="1" applyAlignment="1">
      <alignment wrapText="1"/>
    </xf>
    <xf numFmtId="0" fontId="0" fillId="2" borderId="5" xfId="0" applyFill="1" applyBorder="1" applyAlignment="1">
      <alignment wrapText="1"/>
    </xf>
    <xf numFmtId="0" fontId="3" fillId="2" borderId="0" xfId="0" applyFont="1" applyFill="1" applyBorder="1" applyAlignment="1">
      <alignment wrapText="1"/>
    </xf>
    <xf numFmtId="0" fontId="8" fillId="2" borderId="6" xfId="0" applyFont="1" applyFill="1" applyBorder="1" applyAlignment="1">
      <alignment wrapText="1"/>
    </xf>
    <xf numFmtId="0" fontId="3" fillId="2" borderId="0" xfId="0" applyFont="1" applyFill="1" applyAlignment="1">
      <alignment wrapText="1"/>
    </xf>
    <xf numFmtId="0" fontId="8" fillId="2" borderId="0" xfId="0" applyFont="1" applyFill="1" applyBorder="1" applyAlignment="1">
      <alignment wrapText="1"/>
    </xf>
    <xf numFmtId="0" fontId="6" fillId="2" borderId="0" xfId="0" applyFont="1" applyFill="1" applyBorder="1" applyAlignment="1"/>
    <xf numFmtId="0" fontId="4" fillId="2" borderId="8" xfId="0" applyFont="1" applyFill="1" applyBorder="1"/>
    <xf numFmtId="0" fontId="4" fillId="2" borderId="0" xfId="0" applyFont="1" applyFill="1"/>
    <xf numFmtId="0" fontId="0" fillId="2" borderId="0" xfId="0" applyFont="1" applyFill="1"/>
    <xf numFmtId="0" fontId="0" fillId="2" borderId="2" xfId="0" applyFont="1" applyFill="1" applyBorder="1"/>
    <xf numFmtId="0" fontId="5" fillId="2" borderId="3" xfId="0" applyFont="1" applyFill="1" applyBorder="1"/>
    <xf numFmtId="0" fontId="0" fillId="2" borderId="3" xfId="0" applyFont="1" applyFill="1" applyBorder="1"/>
    <xf numFmtId="0" fontId="0" fillId="2" borderId="0" xfId="0" applyFill="1" applyBorder="1" applyAlignment="1">
      <alignment horizontal="center"/>
    </xf>
    <xf numFmtId="0" fontId="5" fillId="2" borderId="0" xfId="0" applyFont="1" applyFill="1" applyBorder="1"/>
    <xf numFmtId="0" fontId="0" fillId="2" borderId="0" xfId="0" applyFill="1" applyBorder="1" applyAlignment="1">
      <alignment vertical="center"/>
    </xf>
    <xf numFmtId="0" fontId="0" fillId="3" borderId="10" xfId="0" applyFill="1" applyBorder="1" applyAlignment="1">
      <alignment vertical="center"/>
    </xf>
    <xf numFmtId="0" fontId="1" fillId="3" borderId="11" xfId="0" applyFont="1" applyFill="1" applyBorder="1" applyAlignment="1">
      <alignment vertical="center"/>
    </xf>
    <xf numFmtId="0" fontId="0" fillId="3" borderId="11" xfId="0"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10" fillId="2" borderId="0" xfId="0" applyFont="1" applyFill="1"/>
    <xf numFmtId="0" fontId="11" fillId="2" borderId="0" xfId="0" applyFont="1" applyFill="1"/>
    <xf numFmtId="0" fontId="0" fillId="4" borderId="0" xfId="0" applyFill="1" applyBorder="1"/>
    <xf numFmtId="0" fontId="0" fillId="4" borderId="1" xfId="0" applyFill="1" applyBorder="1" applyAlignment="1">
      <alignment horizontal="center"/>
    </xf>
    <xf numFmtId="0" fontId="9" fillId="4" borderId="0" xfId="0" applyFont="1" applyFill="1" applyBorder="1" applyAlignment="1">
      <alignment horizontal="left"/>
    </xf>
    <xf numFmtId="0" fontId="7" fillId="2" borderId="0" xfId="0" applyFont="1" applyFill="1" applyBorder="1" applyAlignment="1">
      <alignment vertical="center"/>
    </xf>
    <xf numFmtId="0" fontId="9" fillId="2" borderId="0" xfId="0" applyFont="1" applyFill="1" applyBorder="1"/>
    <xf numFmtId="0" fontId="11" fillId="3" borderId="11" xfId="0" applyFont="1" applyFill="1" applyBorder="1" applyAlignment="1">
      <alignment horizontal="left" vertical="center"/>
    </xf>
    <xf numFmtId="0" fontId="6" fillId="2" borderId="0" xfId="0" applyFont="1" applyFill="1" applyBorder="1" applyAlignment="1">
      <alignment horizontal="right"/>
    </xf>
    <xf numFmtId="0" fontId="7" fillId="2" borderId="0" xfId="0" applyFont="1" applyFill="1" applyBorder="1" applyAlignment="1">
      <alignment wrapText="1"/>
    </xf>
    <xf numFmtId="0" fontId="6" fillId="2" borderId="0" xfId="0" applyFont="1" applyFill="1" applyBorder="1" applyAlignment="1">
      <alignment horizontal="left" wrapText="1"/>
    </xf>
    <xf numFmtId="0" fontId="6" fillId="2" borderId="0" xfId="0" applyFont="1" applyFill="1" applyBorder="1" applyAlignment="1">
      <alignment wrapText="1"/>
    </xf>
    <xf numFmtId="0" fontId="0" fillId="2" borderId="0" xfId="0" applyFill="1" applyBorder="1" applyAlignment="1">
      <alignment wrapText="1"/>
    </xf>
    <xf numFmtId="0" fontId="5" fillId="2" borderId="13" xfId="0" applyFont="1" applyFill="1" applyBorder="1"/>
    <xf numFmtId="0" fontId="0" fillId="2" borderId="13" xfId="0" applyFill="1" applyBorder="1"/>
    <xf numFmtId="0" fontId="0" fillId="4" borderId="13" xfId="0" applyFill="1" applyBorder="1"/>
    <xf numFmtId="0" fontId="0" fillId="0" borderId="14" xfId="0" applyFill="1" applyBorder="1"/>
    <xf numFmtId="0" fontId="11" fillId="3" borderId="12" xfId="0" applyFont="1" applyFill="1" applyBorder="1" applyAlignment="1">
      <alignment horizontal="left" vertical="center"/>
    </xf>
    <xf numFmtId="0" fontId="7" fillId="3" borderId="0" xfId="0" applyFont="1" applyFill="1" applyBorder="1" applyAlignment="1">
      <alignment vertical="center"/>
    </xf>
    <xf numFmtId="0" fontId="0" fillId="2" borderId="0" xfId="0" applyFont="1" applyFill="1" applyBorder="1"/>
    <xf numFmtId="0" fontId="7" fillId="2" borderId="0" xfId="0" applyFont="1" applyFill="1" applyBorder="1" applyAlignment="1">
      <alignment horizontal="center"/>
    </xf>
    <xf numFmtId="164" fontId="9" fillId="0" borderId="1" xfId="0" applyNumberFormat="1" applyFont="1" applyFill="1" applyBorder="1" applyAlignment="1">
      <alignment horizontal="center"/>
    </xf>
    <xf numFmtId="0" fontId="12" fillId="2" borderId="0" xfId="0" applyFont="1" applyFill="1" applyBorder="1" applyAlignment="1">
      <alignment wrapText="1"/>
    </xf>
    <xf numFmtId="0" fontId="9" fillId="2" borderId="0" xfId="0" applyFont="1" applyFill="1" applyBorder="1" applyAlignment="1">
      <alignment wrapText="1"/>
    </xf>
    <xf numFmtId="0" fontId="13" fillId="2" borderId="0" xfId="0" applyFont="1" applyFill="1" applyBorder="1"/>
    <xf numFmtId="0" fontId="11" fillId="2" borderId="0" xfId="0" applyFont="1" applyFill="1" applyBorder="1"/>
    <xf numFmtId="0" fontId="13" fillId="2" borderId="0" xfId="0" applyFont="1" applyFill="1" applyBorder="1" applyAlignment="1"/>
    <xf numFmtId="0" fontId="14" fillId="2" borderId="0" xfId="0" applyFont="1" applyFill="1" applyBorder="1"/>
    <xf numFmtId="0" fontId="9" fillId="3" borderId="0" xfId="0" applyFont="1" applyFill="1" applyBorder="1" applyAlignment="1">
      <alignment vertical="center"/>
    </xf>
    <xf numFmtId="0" fontId="15" fillId="3" borderId="0" xfId="0" applyFont="1" applyFill="1" applyBorder="1" applyAlignment="1">
      <alignment vertical="center"/>
    </xf>
    <xf numFmtId="0" fontId="11" fillId="2" borderId="0" xfId="0" applyFont="1" applyFill="1" applyBorder="1" applyAlignment="1">
      <alignment textRotation="90"/>
    </xf>
    <xf numFmtId="0" fontId="13" fillId="2" borderId="0" xfId="0" applyFont="1" applyFill="1" applyBorder="1" applyAlignment="1">
      <alignment horizontal="left"/>
    </xf>
    <xf numFmtId="0" fontId="13" fillId="2" borderId="0" xfId="0" applyFont="1" applyFill="1" applyBorder="1" applyAlignment="1">
      <alignment horizontal="left" vertical="top" wrapText="1"/>
    </xf>
    <xf numFmtId="0" fontId="0" fillId="2" borderId="5" xfId="0" applyFont="1" applyFill="1" applyBorder="1"/>
    <xf numFmtId="0" fontId="16" fillId="2" borderId="0" xfId="0" applyFont="1" applyFill="1"/>
    <xf numFmtId="0" fontId="17" fillId="2" borderId="0" xfId="0" applyFont="1" applyFill="1" applyBorder="1" applyAlignment="1">
      <alignment vertical="center"/>
    </xf>
    <xf numFmtId="0" fontId="6" fillId="2" borderId="0" xfId="0" applyFont="1" applyFill="1" applyBorder="1" applyAlignment="1">
      <alignment horizontal="left" wrapText="1"/>
    </xf>
    <xf numFmtId="0" fontId="6" fillId="2" borderId="0" xfId="0" applyFont="1" applyFill="1" applyBorder="1" applyAlignment="1">
      <alignment wrapText="1"/>
    </xf>
    <xf numFmtId="0" fontId="0" fillId="2" borderId="0" xfId="0" applyFill="1" applyBorder="1" applyAlignment="1">
      <alignment wrapText="1"/>
    </xf>
    <xf numFmtId="0" fontId="9" fillId="2" borderId="0" xfId="0" applyFont="1" applyFill="1" applyBorder="1" applyAlignment="1">
      <alignment horizontal="center"/>
    </xf>
    <xf numFmtId="0" fontId="9" fillId="4" borderId="1" xfId="0" applyFont="1" applyFill="1" applyBorder="1" applyAlignment="1">
      <alignment horizontal="center"/>
    </xf>
    <xf numFmtId="1" fontId="9" fillId="0" borderId="1" xfId="0" applyNumberFormat="1" applyFont="1" applyFill="1" applyBorder="1" applyAlignment="1">
      <alignment horizontal="center"/>
    </xf>
    <xf numFmtId="0" fontId="9" fillId="2" borderId="0" xfId="0" applyFont="1" applyFill="1"/>
    <xf numFmtId="0" fontId="9" fillId="2" borderId="8" xfId="0" applyFont="1" applyFill="1" applyBorder="1"/>
    <xf numFmtId="0" fontId="9" fillId="2" borderId="6" xfId="0" applyFont="1" applyFill="1" applyBorder="1"/>
    <xf numFmtId="0" fontId="9" fillId="2" borderId="1" xfId="0" applyFont="1" applyFill="1" applyBorder="1" applyAlignment="1">
      <alignment horizontal="center"/>
    </xf>
    <xf numFmtId="0" fontId="9" fillId="2" borderId="9" xfId="0" applyFont="1" applyFill="1" applyBorder="1"/>
    <xf numFmtId="164" fontId="9" fillId="0" borderId="0" xfId="0" applyNumberFormat="1" applyFont="1" applyFill="1" applyBorder="1" applyAlignment="1">
      <alignment horizontal="center"/>
    </xf>
    <xf numFmtId="0" fontId="18" fillId="2" borderId="0" xfId="0" applyFont="1" applyFill="1"/>
    <xf numFmtId="0" fontId="18" fillId="2" borderId="0" xfId="0" applyFont="1" applyFill="1" applyBorder="1" applyAlignment="1">
      <alignment horizontal="center"/>
    </xf>
    <xf numFmtId="0" fontId="18" fillId="2" borderId="0" xfId="0" applyFont="1" applyFill="1" applyBorder="1"/>
    <xf numFmtId="0" fontId="4" fillId="2" borderId="0" xfId="0" applyFont="1" applyFill="1" applyBorder="1" applyAlignment="1">
      <alignment horizontal="left" vertical="top" wrapText="1"/>
    </xf>
    <xf numFmtId="0" fontId="6" fillId="2" borderId="0" xfId="0" applyFont="1" applyFill="1" applyBorder="1" applyAlignment="1">
      <alignment horizontal="left" wrapText="1"/>
    </xf>
    <xf numFmtId="0" fontId="6" fillId="2" borderId="0" xfId="0" applyFont="1" applyFill="1" applyBorder="1" applyAlignment="1">
      <alignment horizontal="left"/>
    </xf>
    <xf numFmtId="0" fontId="0" fillId="2" borderId="0" xfId="0" applyFill="1" applyBorder="1" applyAlignment="1">
      <alignment horizontal="left" vertical="top" wrapText="1"/>
    </xf>
    <xf numFmtId="0" fontId="3"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0" xfId="0" applyFont="1" applyFill="1" applyBorder="1" applyAlignment="1">
      <alignment wrapText="1"/>
    </xf>
    <xf numFmtId="0" fontId="0" fillId="0" borderId="0" xfId="0" applyBorder="1" applyAlignment="1">
      <alignment wrapText="1"/>
    </xf>
    <xf numFmtId="0" fontId="0" fillId="2" borderId="0" xfId="0" applyFill="1" applyBorder="1" applyAlignment="1">
      <alignment wrapText="1"/>
    </xf>
    <xf numFmtId="0" fontId="0" fillId="2" borderId="0" xfId="0" applyFill="1" applyBorder="1" applyAlignment="1">
      <alignment horizontal="left" wrapText="1"/>
    </xf>
    <xf numFmtId="0" fontId="3" fillId="2" borderId="0" xfId="0" applyFont="1" applyFill="1" applyBorder="1" applyAlignment="1">
      <alignment horizontal="left" wrapText="1"/>
    </xf>
    <xf numFmtId="0" fontId="13" fillId="2" borderId="0" xfId="0" applyFont="1" applyFill="1" applyBorder="1" applyAlignment="1">
      <alignment horizontal="left" wrapText="1"/>
    </xf>
    <xf numFmtId="0" fontId="13" fillId="2" borderId="0" xfId="0" applyFont="1" applyFill="1" applyBorder="1" applyAlignment="1">
      <alignment horizontal="left" vertical="top" wrapText="1"/>
    </xf>
  </cellXfs>
  <cellStyles count="1">
    <cellStyle name="Standard" xfId="0" builtinId="0"/>
  </cellStyles>
  <dxfs count="114">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H$14" lockText="1" noThreeD="1"/>
</file>

<file path=xl/ctrlProps/ctrlProp10.xml><?xml version="1.0" encoding="utf-8"?>
<formControlPr xmlns="http://schemas.microsoft.com/office/spreadsheetml/2009/9/main" objectType="CheckBox" checked="Checked" fmlaLink="$H$132" lockText="1" noThreeD="1"/>
</file>

<file path=xl/ctrlProps/ctrlProp100.xml><?xml version="1.0" encoding="utf-8"?>
<formControlPr xmlns="http://schemas.microsoft.com/office/spreadsheetml/2009/9/main" objectType="CheckBox" fmlaLink="S211" lockText="1" noThreeD="1"/>
</file>

<file path=xl/ctrlProps/ctrlProp101.xml><?xml version="1.0" encoding="utf-8"?>
<formControlPr xmlns="http://schemas.microsoft.com/office/spreadsheetml/2009/9/main" objectType="CheckBox" checked="Checked" fmlaLink="$AA$209" lockText="1" noThreeD="1"/>
</file>

<file path=xl/ctrlProps/ctrlProp102.xml><?xml version="1.0" encoding="utf-8"?>
<formControlPr xmlns="http://schemas.microsoft.com/office/spreadsheetml/2009/9/main" objectType="CheckBox" checked="Checked" fmlaLink="$AA$210" lockText="1" noThreeD="1"/>
</file>

<file path=xl/ctrlProps/ctrlProp103.xml><?xml version="1.0" encoding="utf-8"?>
<formControlPr xmlns="http://schemas.microsoft.com/office/spreadsheetml/2009/9/main" objectType="CheckBox" checked="Checked" fmlaLink="$AA$211" lockText="1" noThreeD="1"/>
</file>

<file path=xl/ctrlProps/ctrlProp104.xml><?xml version="1.0" encoding="utf-8"?>
<formControlPr xmlns="http://schemas.microsoft.com/office/spreadsheetml/2009/9/main" objectType="CheckBox" fmlaLink="$H$14" lockText="1" noThreeD="1"/>
</file>

<file path=xl/ctrlProps/ctrlProp105.xml><?xml version="1.0" encoding="utf-8"?>
<formControlPr xmlns="http://schemas.microsoft.com/office/spreadsheetml/2009/9/main" objectType="CheckBox" checked="Checked" fmlaLink="$H$15" lockText="1" noThreeD="1"/>
</file>

<file path=xl/ctrlProps/ctrlProp106.xml><?xml version="1.0" encoding="utf-8"?>
<formControlPr xmlns="http://schemas.microsoft.com/office/spreadsheetml/2009/9/main" objectType="CheckBox" checked="Checked" fmlaLink="$H$16" lockText="1" noThreeD="1"/>
</file>

<file path=xl/ctrlProps/ctrlProp107.xml><?xml version="1.0" encoding="utf-8"?>
<formControlPr xmlns="http://schemas.microsoft.com/office/spreadsheetml/2009/9/main" objectType="CheckBox" checked="Checked" fmlaLink="$H$17" lockText="1" noThreeD="1"/>
</file>

<file path=xl/ctrlProps/ctrlProp108.xml><?xml version="1.0" encoding="utf-8"?>
<formControlPr xmlns="http://schemas.microsoft.com/office/spreadsheetml/2009/9/main" objectType="CheckBox" checked="Checked" fmlaLink="$H$18" lockText="1" noThreeD="1"/>
</file>

<file path=xl/ctrlProps/ctrlProp109.xml><?xml version="1.0" encoding="utf-8"?>
<formControlPr xmlns="http://schemas.microsoft.com/office/spreadsheetml/2009/9/main" objectType="CheckBox" checked="Checked" fmlaLink="$H$125" lockText="1" noThreeD="1"/>
</file>

<file path=xl/ctrlProps/ctrlProp11.xml><?xml version="1.0" encoding="utf-8"?>
<formControlPr xmlns="http://schemas.microsoft.com/office/spreadsheetml/2009/9/main" objectType="CheckBox" fmlaLink="$H$133" lockText="1" noThreeD="1"/>
</file>

<file path=xl/ctrlProps/ctrlProp110.xml><?xml version="1.0" encoding="utf-8"?>
<formControlPr xmlns="http://schemas.microsoft.com/office/spreadsheetml/2009/9/main" objectType="CheckBox" checked="Checked" fmlaLink="$H$126" lockText="1" noThreeD="1"/>
</file>

<file path=xl/ctrlProps/ctrlProp111.xml><?xml version="1.0" encoding="utf-8"?>
<formControlPr xmlns="http://schemas.microsoft.com/office/spreadsheetml/2009/9/main" objectType="CheckBox" checked="Checked" fmlaLink="$H$127" lockText="1" noThreeD="1"/>
</file>

<file path=xl/ctrlProps/ctrlProp112.xml><?xml version="1.0" encoding="utf-8"?>
<formControlPr xmlns="http://schemas.microsoft.com/office/spreadsheetml/2009/9/main" objectType="CheckBox" fmlaLink="$H$131" lockText="1" noThreeD="1"/>
</file>

<file path=xl/ctrlProps/ctrlProp113.xml><?xml version="1.0" encoding="utf-8"?>
<formControlPr xmlns="http://schemas.microsoft.com/office/spreadsheetml/2009/9/main" objectType="CheckBox" checked="Checked" fmlaLink="$H$132" lockText="1" noThreeD="1"/>
</file>

<file path=xl/ctrlProps/ctrlProp114.xml><?xml version="1.0" encoding="utf-8"?>
<formControlPr xmlns="http://schemas.microsoft.com/office/spreadsheetml/2009/9/main" objectType="CheckBox" fmlaLink="$H$133" lockText="1" noThreeD="1"/>
</file>

<file path=xl/ctrlProps/ctrlProp115.xml><?xml version="1.0" encoding="utf-8"?>
<formControlPr xmlns="http://schemas.microsoft.com/office/spreadsheetml/2009/9/main" objectType="CheckBox" fmlaLink="$H$134" lockText="1" noThreeD="1"/>
</file>

<file path=xl/ctrlProps/ctrlProp116.xml><?xml version="1.0" encoding="utf-8"?>
<formControlPr xmlns="http://schemas.microsoft.com/office/spreadsheetml/2009/9/main" objectType="CheckBox" fmlaLink="$H$139" lockText="1" noThreeD="1"/>
</file>

<file path=xl/ctrlProps/ctrlProp117.xml><?xml version="1.0" encoding="utf-8"?>
<formControlPr xmlns="http://schemas.microsoft.com/office/spreadsheetml/2009/9/main" objectType="CheckBox" checked="Checked" fmlaLink="$H$140" lockText="1" noThreeD="1"/>
</file>

<file path=xl/ctrlProps/ctrlProp118.xml><?xml version="1.0" encoding="utf-8"?>
<formControlPr xmlns="http://schemas.microsoft.com/office/spreadsheetml/2009/9/main" objectType="CheckBox" fmlaLink="$H$141" lockText="1" noThreeD="1"/>
</file>

<file path=xl/ctrlProps/ctrlProp119.xml><?xml version="1.0" encoding="utf-8"?>
<formControlPr xmlns="http://schemas.microsoft.com/office/spreadsheetml/2009/9/main" objectType="CheckBox" checked="Checked" fmlaLink="$H$142" lockText="1" noThreeD="1"/>
</file>

<file path=xl/ctrlProps/ctrlProp12.xml><?xml version="1.0" encoding="utf-8"?>
<formControlPr xmlns="http://schemas.microsoft.com/office/spreadsheetml/2009/9/main" objectType="CheckBox" fmlaLink="$H$134" lockText="1" noThreeD="1"/>
</file>

<file path=xl/ctrlProps/ctrlProp120.xml><?xml version="1.0" encoding="utf-8"?>
<formControlPr xmlns="http://schemas.microsoft.com/office/spreadsheetml/2009/9/main" objectType="CheckBox" checked="Checked" fmlaLink="$H$143" lockText="1" noThreeD="1"/>
</file>

<file path=xl/ctrlProps/ctrlProp121.xml><?xml version="1.0" encoding="utf-8"?>
<formControlPr xmlns="http://schemas.microsoft.com/office/spreadsheetml/2009/9/main" objectType="CheckBox" fmlaLink="$H$147" lockText="1" noThreeD="1"/>
</file>

<file path=xl/ctrlProps/ctrlProp122.xml><?xml version="1.0" encoding="utf-8"?>
<formControlPr xmlns="http://schemas.microsoft.com/office/spreadsheetml/2009/9/main" objectType="CheckBox" fmlaLink="$H$148" lockText="1" noThreeD="1"/>
</file>

<file path=xl/ctrlProps/ctrlProp123.xml><?xml version="1.0" encoding="utf-8"?>
<formControlPr xmlns="http://schemas.microsoft.com/office/spreadsheetml/2009/9/main" objectType="CheckBox" fmlaLink="$H$149" lockText="1" noThreeD="1"/>
</file>

<file path=xl/ctrlProps/ctrlProp124.xml><?xml version="1.0" encoding="utf-8"?>
<formControlPr xmlns="http://schemas.microsoft.com/office/spreadsheetml/2009/9/main" objectType="CheckBox" checked="Checked" fmlaLink="$H$150" lockText="1" noThreeD="1"/>
</file>

<file path=xl/ctrlProps/ctrlProp125.xml><?xml version="1.0" encoding="utf-8"?>
<formControlPr xmlns="http://schemas.microsoft.com/office/spreadsheetml/2009/9/main" objectType="CheckBox" fmlaLink="$H$151" lockText="1" noThreeD="1"/>
</file>

<file path=xl/ctrlProps/ctrlProp126.xml><?xml version="1.0" encoding="utf-8"?>
<formControlPr xmlns="http://schemas.microsoft.com/office/spreadsheetml/2009/9/main" objectType="CheckBox" fmlaLink="$H$112" lockText="1" noThreeD="1"/>
</file>

<file path=xl/ctrlProps/ctrlProp127.xml><?xml version="1.0" encoding="utf-8"?>
<formControlPr xmlns="http://schemas.microsoft.com/office/spreadsheetml/2009/9/main" objectType="CheckBox" checked="Checked" fmlaLink="$H$113" lockText="1" noThreeD="1"/>
</file>

<file path=xl/ctrlProps/ctrlProp128.xml><?xml version="1.0" encoding="utf-8"?>
<formControlPr xmlns="http://schemas.microsoft.com/office/spreadsheetml/2009/9/main" objectType="CheckBox" checked="Checked" fmlaLink="$H$114" lockText="1" noThreeD="1"/>
</file>

<file path=xl/ctrlProps/ctrlProp129.xml><?xml version="1.0" encoding="utf-8"?>
<formControlPr xmlns="http://schemas.microsoft.com/office/spreadsheetml/2009/9/main" objectType="CheckBox" checked="Checked" fmlaLink="$H$115" lockText="1" noThreeD="1"/>
</file>

<file path=xl/ctrlProps/ctrlProp13.xml><?xml version="1.0" encoding="utf-8"?>
<formControlPr xmlns="http://schemas.microsoft.com/office/spreadsheetml/2009/9/main" objectType="CheckBox" fmlaLink="$H$139" lockText="1" noThreeD="1"/>
</file>

<file path=xl/ctrlProps/ctrlProp130.xml><?xml version="1.0" encoding="utf-8"?>
<formControlPr xmlns="http://schemas.microsoft.com/office/spreadsheetml/2009/9/main" objectType="CheckBox" fmlaLink="$H$116" lockText="1" noThreeD="1"/>
</file>

<file path=xl/ctrlProps/ctrlProp131.xml><?xml version="1.0" encoding="utf-8"?>
<formControlPr xmlns="http://schemas.microsoft.com/office/spreadsheetml/2009/9/main" objectType="CheckBox" fmlaLink="$I$173" lockText="1" noThreeD="1"/>
</file>

<file path=xl/ctrlProps/ctrlProp132.xml><?xml version="1.0" encoding="utf-8"?>
<formControlPr xmlns="http://schemas.microsoft.com/office/spreadsheetml/2009/9/main" objectType="CheckBox" fmlaLink="$I$175" lockText="1" noThreeD="1"/>
</file>

<file path=xl/ctrlProps/ctrlProp133.xml><?xml version="1.0" encoding="utf-8"?>
<formControlPr xmlns="http://schemas.microsoft.com/office/spreadsheetml/2009/9/main" objectType="CheckBox" fmlaLink="$I$177" lockText="1" noThreeD="1"/>
</file>

<file path=xl/ctrlProps/ctrlProp134.xml><?xml version="1.0" encoding="utf-8"?>
<formControlPr xmlns="http://schemas.microsoft.com/office/spreadsheetml/2009/9/main" objectType="CheckBox" fmlaLink="$K$195" lockText="1" noThreeD="1"/>
</file>

<file path=xl/ctrlProps/ctrlProp135.xml><?xml version="1.0" encoding="utf-8"?>
<formControlPr xmlns="http://schemas.microsoft.com/office/spreadsheetml/2009/9/main" objectType="CheckBox" fmlaLink="$K$196" lockText="1" noThreeD="1"/>
</file>

<file path=xl/ctrlProps/ctrlProp136.xml><?xml version="1.0" encoding="utf-8"?>
<formControlPr xmlns="http://schemas.microsoft.com/office/spreadsheetml/2009/9/main" objectType="CheckBox" fmlaLink="$K$197" lockText="1" noThreeD="1"/>
</file>

<file path=xl/ctrlProps/ctrlProp137.xml><?xml version="1.0" encoding="utf-8"?>
<formControlPr xmlns="http://schemas.microsoft.com/office/spreadsheetml/2009/9/main" objectType="CheckBox" checked="Checked" fmlaLink="$K$198" lockText="1" noThreeD="1"/>
</file>

<file path=xl/ctrlProps/ctrlProp138.xml><?xml version="1.0" encoding="utf-8"?>
<formControlPr xmlns="http://schemas.microsoft.com/office/spreadsheetml/2009/9/main" objectType="CheckBox" fmlaLink="$K$199" lockText="1" noThreeD="1"/>
</file>

<file path=xl/ctrlProps/ctrlProp139.xml><?xml version="1.0" encoding="utf-8"?>
<formControlPr xmlns="http://schemas.microsoft.com/office/spreadsheetml/2009/9/main" objectType="CheckBox" checked="Checked" fmlaLink="$K$200" lockText="1" noThreeD="1"/>
</file>

<file path=xl/ctrlProps/ctrlProp14.xml><?xml version="1.0" encoding="utf-8"?>
<formControlPr xmlns="http://schemas.microsoft.com/office/spreadsheetml/2009/9/main" objectType="CheckBox" checked="Checked" fmlaLink="$H$140" lockText="1" noThreeD="1"/>
</file>

<file path=xl/ctrlProps/ctrlProp140.xml><?xml version="1.0" encoding="utf-8"?>
<formControlPr xmlns="http://schemas.microsoft.com/office/spreadsheetml/2009/9/main" objectType="CheckBox" checked="Checked" fmlaLink="$K$201" lockText="1" noThreeD="1"/>
</file>

<file path=xl/ctrlProps/ctrlProp141.xml><?xml version="1.0" encoding="utf-8"?>
<formControlPr xmlns="http://schemas.microsoft.com/office/spreadsheetml/2009/9/main" objectType="CheckBox" checked="Checked" fmlaLink="O195" lockText="1" noThreeD="1"/>
</file>

<file path=xl/ctrlProps/ctrlProp142.xml><?xml version="1.0" encoding="utf-8"?>
<formControlPr xmlns="http://schemas.microsoft.com/office/spreadsheetml/2009/9/main" objectType="CheckBox" fmlaLink="O196" lockText="1" noThreeD="1"/>
</file>

<file path=xl/ctrlProps/ctrlProp143.xml><?xml version="1.0" encoding="utf-8"?>
<formControlPr xmlns="http://schemas.microsoft.com/office/spreadsheetml/2009/9/main" objectType="CheckBox" fmlaLink="O197" lockText="1" noThreeD="1"/>
</file>

<file path=xl/ctrlProps/ctrlProp144.xml><?xml version="1.0" encoding="utf-8"?>
<formControlPr xmlns="http://schemas.microsoft.com/office/spreadsheetml/2009/9/main" objectType="CheckBox" checked="Checked" fmlaLink="O198" lockText="1" noThreeD="1"/>
</file>

<file path=xl/ctrlProps/ctrlProp145.xml><?xml version="1.0" encoding="utf-8"?>
<formControlPr xmlns="http://schemas.microsoft.com/office/spreadsheetml/2009/9/main" objectType="CheckBox" checked="Checked" fmlaLink="O199" lockText="1" noThreeD="1"/>
</file>

<file path=xl/ctrlProps/ctrlProp146.xml><?xml version="1.0" encoding="utf-8"?>
<formControlPr xmlns="http://schemas.microsoft.com/office/spreadsheetml/2009/9/main" objectType="CheckBox" checked="Checked" fmlaLink="O200" lockText="1" noThreeD="1"/>
</file>

<file path=xl/ctrlProps/ctrlProp147.xml><?xml version="1.0" encoding="utf-8"?>
<formControlPr xmlns="http://schemas.microsoft.com/office/spreadsheetml/2009/9/main" objectType="CheckBox" checked="Checked" fmlaLink="O201" lockText="1" noThreeD="1"/>
</file>

<file path=xl/ctrlProps/ctrlProp148.xml><?xml version="1.0" encoding="utf-8"?>
<formControlPr xmlns="http://schemas.microsoft.com/office/spreadsheetml/2009/9/main" objectType="CheckBox" checked="Checked" fmlaLink="$W$195" lockText="1" noThreeD="1"/>
</file>

<file path=xl/ctrlProps/ctrlProp149.xml><?xml version="1.0" encoding="utf-8"?>
<formControlPr xmlns="http://schemas.microsoft.com/office/spreadsheetml/2009/9/main" objectType="CheckBox" checked="Checked" fmlaLink="$W$196" lockText="1" noThreeD="1"/>
</file>

<file path=xl/ctrlProps/ctrlProp15.xml><?xml version="1.0" encoding="utf-8"?>
<formControlPr xmlns="http://schemas.microsoft.com/office/spreadsheetml/2009/9/main" objectType="CheckBox" fmlaLink="$H$141" lockText="1" noThreeD="1"/>
</file>

<file path=xl/ctrlProps/ctrlProp150.xml><?xml version="1.0" encoding="utf-8"?>
<formControlPr xmlns="http://schemas.microsoft.com/office/spreadsheetml/2009/9/main" objectType="CheckBox" fmlaLink="$W$197" lockText="1" noThreeD="1"/>
</file>

<file path=xl/ctrlProps/ctrlProp151.xml><?xml version="1.0" encoding="utf-8"?>
<formControlPr xmlns="http://schemas.microsoft.com/office/spreadsheetml/2009/9/main" objectType="CheckBox" checked="Checked" fmlaLink="$W$198" lockText="1" noThreeD="1"/>
</file>

<file path=xl/ctrlProps/ctrlProp152.xml><?xml version="1.0" encoding="utf-8"?>
<formControlPr xmlns="http://schemas.microsoft.com/office/spreadsheetml/2009/9/main" objectType="CheckBox" checked="Checked" fmlaLink="$W$199" lockText="1" noThreeD="1"/>
</file>

<file path=xl/ctrlProps/ctrlProp153.xml><?xml version="1.0" encoding="utf-8"?>
<formControlPr xmlns="http://schemas.microsoft.com/office/spreadsheetml/2009/9/main" objectType="CheckBox" checked="Checked" fmlaLink="$W$200" lockText="1" noThreeD="1"/>
</file>

<file path=xl/ctrlProps/ctrlProp154.xml><?xml version="1.0" encoding="utf-8"?>
<formControlPr xmlns="http://schemas.microsoft.com/office/spreadsheetml/2009/9/main" objectType="CheckBox" checked="Checked" fmlaLink="$W$201" lockText="1" noThreeD="1"/>
</file>

<file path=xl/ctrlProps/ctrlProp155.xml><?xml version="1.0" encoding="utf-8"?>
<formControlPr xmlns="http://schemas.microsoft.com/office/spreadsheetml/2009/9/main" objectType="CheckBox" checked="Checked" fmlaLink="$J$214" lockText="1" noThreeD="1"/>
</file>

<file path=xl/ctrlProps/ctrlProp156.xml><?xml version="1.0" encoding="utf-8"?>
<formControlPr xmlns="http://schemas.microsoft.com/office/spreadsheetml/2009/9/main" objectType="CheckBox" checked="Checked" fmlaLink="$J$215" lockText="1" noThreeD="1"/>
</file>

<file path=xl/ctrlProps/ctrlProp157.xml><?xml version="1.0" encoding="utf-8"?>
<formControlPr xmlns="http://schemas.microsoft.com/office/spreadsheetml/2009/9/main" objectType="CheckBox" fmlaLink="$J$216" lockText="1" noThreeD="1"/>
</file>

<file path=xl/ctrlProps/ctrlProp158.xml><?xml version="1.0" encoding="utf-8"?>
<formControlPr xmlns="http://schemas.microsoft.com/office/spreadsheetml/2009/9/main" objectType="CheckBox" checked="Checked" fmlaLink="$J$217" lockText="1" noThreeD="1"/>
</file>

<file path=xl/ctrlProps/ctrlProp159.xml><?xml version="1.0" encoding="utf-8"?>
<formControlPr xmlns="http://schemas.microsoft.com/office/spreadsheetml/2009/9/main" objectType="CheckBox" checked="Checked" fmlaLink="$J$219" lockText="1" noThreeD="1"/>
</file>

<file path=xl/ctrlProps/ctrlProp16.xml><?xml version="1.0" encoding="utf-8"?>
<formControlPr xmlns="http://schemas.microsoft.com/office/spreadsheetml/2009/9/main" objectType="CheckBox" checked="Checked" fmlaLink="$H$142" lockText="1" noThreeD="1"/>
</file>

<file path=xl/ctrlProps/ctrlProp160.xml><?xml version="1.0" encoding="utf-8"?>
<formControlPr xmlns="http://schemas.microsoft.com/office/spreadsheetml/2009/9/main" objectType="CheckBox" checked="Checked" fmlaLink="$J$220" lockText="1" noThreeD="1"/>
</file>

<file path=xl/ctrlProps/ctrlProp161.xml><?xml version="1.0" encoding="utf-8"?>
<formControlPr xmlns="http://schemas.microsoft.com/office/spreadsheetml/2009/9/main" objectType="CheckBox" fmlaLink="$N$214" lockText="1" noThreeD="1"/>
</file>

<file path=xl/ctrlProps/ctrlProp162.xml><?xml version="1.0" encoding="utf-8"?>
<formControlPr xmlns="http://schemas.microsoft.com/office/spreadsheetml/2009/9/main" objectType="CheckBox" fmlaLink="$N$215" lockText="1" noThreeD="1"/>
</file>

<file path=xl/ctrlProps/ctrlProp163.xml><?xml version="1.0" encoding="utf-8"?>
<formControlPr xmlns="http://schemas.microsoft.com/office/spreadsheetml/2009/9/main" objectType="CheckBox" fmlaLink="$N$216" lockText="1" noThreeD="1"/>
</file>

<file path=xl/ctrlProps/ctrlProp164.xml><?xml version="1.0" encoding="utf-8"?>
<formControlPr xmlns="http://schemas.microsoft.com/office/spreadsheetml/2009/9/main" objectType="CheckBox" checked="Checked" fmlaLink="$N$217" lockText="1" noThreeD="1"/>
</file>

<file path=xl/ctrlProps/ctrlProp165.xml><?xml version="1.0" encoding="utf-8"?>
<formControlPr xmlns="http://schemas.microsoft.com/office/spreadsheetml/2009/9/main" objectType="CheckBox" fmlaLink="$N$219" lockText="1" noThreeD="1"/>
</file>

<file path=xl/ctrlProps/ctrlProp166.xml><?xml version="1.0" encoding="utf-8"?>
<formControlPr xmlns="http://schemas.microsoft.com/office/spreadsheetml/2009/9/main" objectType="CheckBox" fmlaLink="$N$220" lockText="1" noThreeD="1"/>
</file>

<file path=xl/ctrlProps/ctrlProp167.xml><?xml version="1.0" encoding="utf-8"?>
<formControlPr xmlns="http://schemas.microsoft.com/office/spreadsheetml/2009/9/main" objectType="CheckBox" fmlaLink="$R$214" lockText="1" noThreeD="1"/>
</file>

<file path=xl/ctrlProps/ctrlProp168.xml><?xml version="1.0" encoding="utf-8"?>
<formControlPr xmlns="http://schemas.microsoft.com/office/spreadsheetml/2009/9/main" objectType="CheckBox" fmlaLink="$R$215" lockText="1" noThreeD="1"/>
</file>

<file path=xl/ctrlProps/ctrlProp169.xml><?xml version="1.0" encoding="utf-8"?>
<formControlPr xmlns="http://schemas.microsoft.com/office/spreadsheetml/2009/9/main" objectType="CheckBox" checked="Checked" fmlaLink="$R$216" lockText="1" noThreeD="1"/>
</file>

<file path=xl/ctrlProps/ctrlProp17.xml><?xml version="1.0" encoding="utf-8"?>
<formControlPr xmlns="http://schemas.microsoft.com/office/spreadsheetml/2009/9/main" objectType="CheckBox" checked="Checked" fmlaLink="$H$143" lockText="1" noThreeD="1"/>
</file>

<file path=xl/ctrlProps/ctrlProp170.xml><?xml version="1.0" encoding="utf-8"?>
<formControlPr xmlns="http://schemas.microsoft.com/office/spreadsheetml/2009/9/main" objectType="CheckBox" checked="Checked" fmlaLink="$R$217" lockText="1" noThreeD="1"/>
</file>

<file path=xl/ctrlProps/ctrlProp171.xml><?xml version="1.0" encoding="utf-8"?>
<formControlPr xmlns="http://schemas.microsoft.com/office/spreadsheetml/2009/9/main" objectType="CheckBox" checked="Checked" fmlaLink="$R$219" lockText="1" noThreeD="1"/>
</file>

<file path=xl/ctrlProps/ctrlProp172.xml><?xml version="1.0" encoding="utf-8"?>
<formControlPr xmlns="http://schemas.microsoft.com/office/spreadsheetml/2009/9/main" objectType="CheckBox" fmlaLink="$R$220" lockText="1" noThreeD="1"/>
</file>

<file path=xl/ctrlProps/ctrlProp173.xml><?xml version="1.0" encoding="utf-8"?>
<formControlPr xmlns="http://schemas.microsoft.com/office/spreadsheetml/2009/9/main" objectType="CheckBox" fmlaLink="$V$214" lockText="1" noThreeD="1"/>
</file>

<file path=xl/ctrlProps/ctrlProp174.xml><?xml version="1.0" encoding="utf-8"?>
<formControlPr xmlns="http://schemas.microsoft.com/office/spreadsheetml/2009/9/main" objectType="CheckBox" checked="Checked" fmlaLink="$V$215" lockText="1" noThreeD="1"/>
</file>

<file path=xl/ctrlProps/ctrlProp175.xml><?xml version="1.0" encoding="utf-8"?>
<formControlPr xmlns="http://schemas.microsoft.com/office/spreadsheetml/2009/9/main" objectType="CheckBox" checked="Checked" fmlaLink="$V$216" lockText="1" noThreeD="1"/>
</file>

<file path=xl/ctrlProps/ctrlProp176.xml><?xml version="1.0" encoding="utf-8"?>
<formControlPr xmlns="http://schemas.microsoft.com/office/spreadsheetml/2009/9/main" objectType="CheckBox" fmlaLink="$V$217" lockText="1" noThreeD="1"/>
</file>

<file path=xl/ctrlProps/ctrlProp177.xml><?xml version="1.0" encoding="utf-8"?>
<formControlPr xmlns="http://schemas.microsoft.com/office/spreadsheetml/2009/9/main" objectType="CheckBox" fmlaLink="$V$219" lockText="1" noThreeD="1"/>
</file>

<file path=xl/ctrlProps/ctrlProp178.xml><?xml version="1.0" encoding="utf-8"?>
<formControlPr xmlns="http://schemas.microsoft.com/office/spreadsheetml/2009/9/main" objectType="CheckBox" checked="Checked" fmlaLink="$V$220" lockText="1" noThreeD="1"/>
</file>

<file path=xl/ctrlProps/ctrlProp179.xml><?xml version="1.0" encoding="utf-8"?>
<formControlPr xmlns="http://schemas.microsoft.com/office/spreadsheetml/2009/9/main" objectType="CheckBox" checked="Checked" fmlaLink="$Z$214" lockText="1" noThreeD="1"/>
</file>

<file path=xl/ctrlProps/ctrlProp18.xml><?xml version="1.0" encoding="utf-8"?>
<formControlPr xmlns="http://schemas.microsoft.com/office/spreadsheetml/2009/9/main" objectType="CheckBox" fmlaLink="$H$147" lockText="1" noThreeD="1"/>
</file>

<file path=xl/ctrlProps/ctrlProp180.xml><?xml version="1.0" encoding="utf-8"?>
<formControlPr xmlns="http://schemas.microsoft.com/office/spreadsheetml/2009/9/main" objectType="CheckBox" checked="Checked" fmlaLink="$Z$215" lockText="1" noThreeD="1"/>
</file>

<file path=xl/ctrlProps/ctrlProp181.xml><?xml version="1.0" encoding="utf-8"?>
<formControlPr xmlns="http://schemas.microsoft.com/office/spreadsheetml/2009/9/main" objectType="CheckBox" checked="Checked" fmlaLink="$Z$216" lockText="1" noThreeD="1"/>
</file>

<file path=xl/ctrlProps/ctrlProp182.xml><?xml version="1.0" encoding="utf-8"?>
<formControlPr xmlns="http://schemas.microsoft.com/office/spreadsheetml/2009/9/main" objectType="CheckBox" checked="Checked" fmlaLink="$Z$217" lockText="1" noThreeD="1"/>
</file>

<file path=xl/ctrlProps/ctrlProp183.xml><?xml version="1.0" encoding="utf-8"?>
<formControlPr xmlns="http://schemas.microsoft.com/office/spreadsheetml/2009/9/main" objectType="CheckBox" fmlaLink="$Z$219" lockText="1" noThreeD="1"/>
</file>

<file path=xl/ctrlProps/ctrlProp184.xml><?xml version="1.0" encoding="utf-8"?>
<formControlPr xmlns="http://schemas.microsoft.com/office/spreadsheetml/2009/9/main" objectType="CheckBox" fmlaLink="$Z$220" lockText="1" noThreeD="1"/>
</file>

<file path=xl/ctrlProps/ctrlProp185.xml><?xml version="1.0" encoding="utf-8"?>
<formControlPr xmlns="http://schemas.microsoft.com/office/spreadsheetml/2009/9/main" objectType="CheckBox" checked="Checked" fmlaLink="S195" lockText="1" noThreeD="1"/>
</file>

<file path=xl/ctrlProps/ctrlProp186.xml><?xml version="1.0" encoding="utf-8"?>
<formControlPr xmlns="http://schemas.microsoft.com/office/spreadsheetml/2009/9/main" objectType="CheckBox" checked="Checked" fmlaLink="S196" lockText="1" noThreeD="1"/>
</file>

<file path=xl/ctrlProps/ctrlProp187.xml><?xml version="1.0" encoding="utf-8"?>
<formControlPr xmlns="http://schemas.microsoft.com/office/spreadsheetml/2009/9/main" objectType="CheckBox" fmlaLink="S197" lockText="1" noThreeD="1"/>
</file>

<file path=xl/ctrlProps/ctrlProp188.xml><?xml version="1.0" encoding="utf-8"?>
<formControlPr xmlns="http://schemas.microsoft.com/office/spreadsheetml/2009/9/main" objectType="CheckBox" checked="Checked" fmlaLink="S198" lockText="1" noThreeD="1"/>
</file>

<file path=xl/ctrlProps/ctrlProp189.xml><?xml version="1.0" encoding="utf-8"?>
<formControlPr xmlns="http://schemas.microsoft.com/office/spreadsheetml/2009/9/main" objectType="CheckBox" checked="Checked" fmlaLink="S199" lockText="1" noThreeD="1"/>
</file>

<file path=xl/ctrlProps/ctrlProp19.xml><?xml version="1.0" encoding="utf-8"?>
<formControlPr xmlns="http://schemas.microsoft.com/office/spreadsheetml/2009/9/main" objectType="CheckBox" fmlaLink="$H$148" lockText="1" noThreeD="1"/>
</file>

<file path=xl/ctrlProps/ctrlProp190.xml><?xml version="1.0" encoding="utf-8"?>
<formControlPr xmlns="http://schemas.microsoft.com/office/spreadsheetml/2009/9/main" objectType="CheckBox" fmlaLink="S200" lockText="1" noThreeD="1"/>
</file>

<file path=xl/ctrlProps/ctrlProp191.xml><?xml version="1.0" encoding="utf-8"?>
<formControlPr xmlns="http://schemas.microsoft.com/office/spreadsheetml/2009/9/main" objectType="CheckBox" fmlaLink="S201" lockText="1" noThreeD="1"/>
</file>

<file path=xl/ctrlProps/ctrlProp192.xml><?xml version="1.0" encoding="utf-8"?>
<formControlPr xmlns="http://schemas.microsoft.com/office/spreadsheetml/2009/9/main" objectType="CheckBox" fmlaLink="$K$209" lockText="1" noThreeD="1"/>
</file>

<file path=xl/ctrlProps/ctrlProp193.xml><?xml version="1.0" encoding="utf-8"?>
<formControlPr xmlns="http://schemas.microsoft.com/office/spreadsheetml/2009/9/main" objectType="CheckBox" fmlaLink="$K$210" lockText="1" noThreeD="1"/>
</file>

<file path=xl/ctrlProps/ctrlProp194.xml><?xml version="1.0" encoding="utf-8"?>
<formControlPr xmlns="http://schemas.microsoft.com/office/spreadsheetml/2009/9/main" objectType="CheckBox" fmlaLink="$K$211" lockText="1" noThreeD="1"/>
</file>

<file path=xl/ctrlProps/ctrlProp195.xml><?xml version="1.0" encoding="utf-8"?>
<formControlPr xmlns="http://schemas.microsoft.com/office/spreadsheetml/2009/9/main" objectType="CheckBox" fmlaLink="O209" lockText="1" noThreeD="1"/>
</file>

<file path=xl/ctrlProps/ctrlProp196.xml><?xml version="1.0" encoding="utf-8"?>
<formControlPr xmlns="http://schemas.microsoft.com/office/spreadsheetml/2009/9/main" objectType="CheckBox" checked="Checked" fmlaLink="O210" lockText="1" noThreeD="1"/>
</file>

<file path=xl/ctrlProps/ctrlProp197.xml><?xml version="1.0" encoding="utf-8"?>
<formControlPr xmlns="http://schemas.microsoft.com/office/spreadsheetml/2009/9/main" objectType="CheckBox" fmlaLink="O211" lockText="1" noThreeD="1"/>
</file>

<file path=xl/ctrlProps/ctrlProp198.xml><?xml version="1.0" encoding="utf-8"?>
<formControlPr xmlns="http://schemas.microsoft.com/office/spreadsheetml/2009/9/main" objectType="CheckBox" fmlaLink="$W$209" lockText="1" noThreeD="1"/>
</file>

<file path=xl/ctrlProps/ctrlProp199.xml><?xml version="1.0" encoding="utf-8"?>
<formControlPr xmlns="http://schemas.microsoft.com/office/spreadsheetml/2009/9/main" objectType="CheckBox" fmlaLink="$W$210" lockText="1" noThreeD="1"/>
</file>

<file path=xl/ctrlProps/ctrlProp2.xml><?xml version="1.0" encoding="utf-8"?>
<formControlPr xmlns="http://schemas.microsoft.com/office/spreadsheetml/2009/9/main" objectType="CheckBox" checked="Checked" fmlaLink="$H$15" lockText="1" noThreeD="1"/>
</file>

<file path=xl/ctrlProps/ctrlProp20.xml><?xml version="1.0" encoding="utf-8"?>
<formControlPr xmlns="http://schemas.microsoft.com/office/spreadsheetml/2009/9/main" objectType="CheckBox" fmlaLink="$H$149" lockText="1" noThreeD="1"/>
</file>

<file path=xl/ctrlProps/ctrlProp200.xml><?xml version="1.0" encoding="utf-8"?>
<formControlPr xmlns="http://schemas.microsoft.com/office/spreadsheetml/2009/9/main" objectType="CheckBox" fmlaLink="$W$211" lockText="1" noThreeD="1"/>
</file>

<file path=xl/ctrlProps/ctrlProp201.xml><?xml version="1.0" encoding="utf-8"?>
<formControlPr xmlns="http://schemas.microsoft.com/office/spreadsheetml/2009/9/main" objectType="CheckBox" fmlaLink="S209" lockText="1" noThreeD="1"/>
</file>

<file path=xl/ctrlProps/ctrlProp202.xml><?xml version="1.0" encoding="utf-8"?>
<formControlPr xmlns="http://schemas.microsoft.com/office/spreadsheetml/2009/9/main" objectType="CheckBox" fmlaLink="S210" lockText="1" noThreeD="1"/>
</file>

<file path=xl/ctrlProps/ctrlProp203.xml><?xml version="1.0" encoding="utf-8"?>
<formControlPr xmlns="http://schemas.microsoft.com/office/spreadsheetml/2009/9/main" objectType="CheckBox" fmlaLink="S211" lockText="1" noThreeD="1"/>
</file>

<file path=xl/ctrlProps/ctrlProp204.xml><?xml version="1.0" encoding="utf-8"?>
<formControlPr xmlns="http://schemas.microsoft.com/office/spreadsheetml/2009/9/main" objectType="CheckBox" checked="Checked" fmlaLink="$AA$209" lockText="1" noThreeD="1"/>
</file>

<file path=xl/ctrlProps/ctrlProp205.xml><?xml version="1.0" encoding="utf-8"?>
<formControlPr xmlns="http://schemas.microsoft.com/office/spreadsheetml/2009/9/main" objectType="CheckBox" checked="Checked" fmlaLink="$AA$210" lockText="1" noThreeD="1"/>
</file>

<file path=xl/ctrlProps/ctrlProp206.xml><?xml version="1.0" encoding="utf-8"?>
<formControlPr xmlns="http://schemas.microsoft.com/office/spreadsheetml/2009/9/main" objectType="CheckBox" checked="Checked" fmlaLink="$AA$211" lockText="1" noThreeD="1"/>
</file>

<file path=xl/ctrlProps/ctrlProp207.xml><?xml version="1.0" encoding="utf-8"?>
<formControlPr xmlns="http://schemas.microsoft.com/office/spreadsheetml/2009/9/main" objectType="CheckBox" fmlaLink="$H$14" lockText="1" noThreeD="1"/>
</file>

<file path=xl/ctrlProps/ctrlProp208.xml><?xml version="1.0" encoding="utf-8"?>
<formControlPr xmlns="http://schemas.microsoft.com/office/spreadsheetml/2009/9/main" objectType="CheckBox" checked="Checked" fmlaLink="$H$15" lockText="1" noThreeD="1"/>
</file>

<file path=xl/ctrlProps/ctrlProp209.xml><?xml version="1.0" encoding="utf-8"?>
<formControlPr xmlns="http://schemas.microsoft.com/office/spreadsheetml/2009/9/main" objectType="CheckBox" checked="Checked" fmlaLink="$H$16" lockText="1" noThreeD="1"/>
</file>

<file path=xl/ctrlProps/ctrlProp21.xml><?xml version="1.0" encoding="utf-8"?>
<formControlPr xmlns="http://schemas.microsoft.com/office/spreadsheetml/2009/9/main" objectType="CheckBox" checked="Checked" fmlaLink="$H$150" lockText="1" noThreeD="1"/>
</file>

<file path=xl/ctrlProps/ctrlProp210.xml><?xml version="1.0" encoding="utf-8"?>
<formControlPr xmlns="http://schemas.microsoft.com/office/spreadsheetml/2009/9/main" objectType="CheckBox" checked="Checked" fmlaLink="$H$17" lockText="1" noThreeD="1"/>
</file>

<file path=xl/ctrlProps/ctrlProp211.xml><?xml version="1.0" encoding="utf-8"?>
<formControlPr xmlns="http://schemas.microsoft.com/office/spreadsheetml/2009/9/main" objectType="CheckBox" checked="Checked" fmlaLink="$H$18" lockText="1" noThreeD="1"/>
</file>

<file path=xl/ctrlProps/ctrlProp212.xml><?xml version="1.0" encoding="utf-8"?>
<formControlPr xmlns="http://schemas.microsoft.com/office/spreadsheetml/2009/9/main" objectType="CheckBox" checked="Checked" fmlaLink="$H$125" lockText="1" noThreeD="1"/>
</file>

<file path=xl/ctrlProps/ctrlProp213.xml><?xml version="1.0" encoding="utf-8"?>
<formControlPr xmlns="http://schemas.microsoft.com/office/spreadsheetml/2009/9/main" objectType="CheckBox" checked="Checked" fmlaLink="$H$126" lockText="1" noThreeD="1"/>
</file>

<file path=xl/ctrlProps/ctrlProp214.xml><?xml version="1.0" encoding="utf-8"?>
<formControlPr xmlns="http://schemas.microsoft.com/office/spreadsheetml/2009/9/main" objectType="CheckBox" checked="Checked" fmlaLink="$H$127" lockText="1" noThreeD="1"/>
</file>

<file path=xl/ctrlProps/ctrlProp215.xml><?xml version="1.0" encoding="utf-8"?>
<formControlPr xmlns="http://schemas.microsoft.com/office/spreadsheetml/2009/9/main" objectType="CheckBox" fmlaLink="$H$131" lockText="1" noThreeD="1"/>
</file>

<file path=xl/ctrlProps/ctrlProp216.xml><?xml version="1.0" encoding="utf-8"?>
<formControlPr xmlns="http://schemas.microsoft.com/office/spreadsheetml/2009/9/main" objectType="CheckBox" checked="Checked" fmlaLink="$H$132" lockText="1" noThreeD="1"/>
</file>

<file path=xl/ctrlProps/ctrlProp217.xml><?xml version="1.0" encoding="utf-8"?>
<formControlPr xmlns="http://schemas.microsoft.com/office/spreadsheetml/2009/9/main" objectType="CheckBox" fmlaLink="$H$133" lockText="1" noThreeD="1"/>
</file>

<file path=xl/ctrlProps/ctrlProp218.xml><?xml version="1.0" encoding="utf-8"?>
<formControlPr xmlns="http://schemas.microsoft.com/office/spreadsheetml/2009/9/main" objectType="CheckBox" fmlaLink="$H$134" lockText="1" noThreeD="1"/>
</file>

<file path=xl/ctrlProps/ctrlProp219.xml><?xml version="1.0" encoding="utf-8"?>
<formControlPr xmlns="http://schemas.microsoft.com/office/spreadsheetml/2009/9/main" objectType="CheckBox" fmlaLink="$H$139" lockText="1" noThreeD="1"/>
</file>

<file path=xl/ctrlProps/ctrlProp22.xml><?xml version="1.0" encoding="utf-8"?>
<formControlPr xmlns="http://schemas.microsoft.com/office/spreadsheetml/2009/9/main" objectType="CheckBox" fmlaLink="$H$151" lockText="1" noThreeD="1"/>
</file>

<file path=xl/ctrlProps/ctrlProp220.xml><?xml version="1.0" encoding="utf-8"?>
<formControlPr xmlns="http://schemas.microsoft.com/office/spreadsheetml/2009/9/main" objectType="CheckBox" checked="Checked" fmlaLink="$H$140" lockText="1" noThreeD="1"/>
</file>

<file path=xl/ctrlProps/ctrlProp221.xml><?xml version="1.0" encoding="utf-8"?>
<formControlPr xmlns="http://schemas.microsoft.com/office/spreadsheetml/2009/9/main" objectType="CheckBox" fmlaLink="$H$141" lockText="1" noThreeD="1"/>
</file>

<file path=xl/ctrlProps/ctrlProp222.xml><?xml version="1.0" encoding="utf-8"?>
<formControlPr xmlns="http://schemas.microsoft.com/office/spreadsheetml/2009/9/main" objectType="CheckBox" checked="Checked" fmlaLink="$H$142" lockText="1" noThreeD="1"/>
</file>

<file path=xl/ctrlProps/ctrlProp223.xml><?xml version="1.0" encoding="utf-8"?>
<formControlPr xmlns="http://schemas.microsoft.com/office/spreadsheetml/2009/9/main" objectType="CheckBox" checked="Checked" fmlaLink="$H$143" lockText="1" noThreeD="1"/>
</file>

<file path=xl/ctrlProps/ctrlProp224.xml><?xml version="1.0" encoding="utf-8"?>
<formControlPr xmlns="http://schemas.microsoft.com/office/spreadsheetml/2009/9/main" objectType="CheckBox" fmlaLink="$H$147" lockText="1" noThreeD="1"/>
</file>

<file path=xl/ctrlProps/ctrlProp225.xml><?xml version="1.0" encoding="utf-8"?>
<formControlPr xmlns="http://schemas.microsoft.com/office/spreadsheetml/2009/9/main" objectType="CheckBox" fmlaLink="$H$148" lockText="1" noThreeD="1"/>
</file>

<file path=xl/ctrlProps/ctrlProp226.xml><?xml version="1.0" encoding="utf-8"?>
<formControlPr xmlns="http://schemas.microsoft.com/office/spreadsheetml/2009/9/main" objectType="CheckBox" fmlaLink="$H$149" lockText="1" noThreeD="1"/>
</file>

<file path=xl/ctrlProps/ctrlProp227.xml><?xml version="1.0" encoding="utf-8"?>
<formControlPr xmlns="http://schemas.microsoft.com/office/spreadsheetml/2009/9/main" objectType="CheckBox" checked="Checked" fmlaLink="$H$150" lockText="1" noThreeD="1"/>
</file>

<file path=xl/ctrlProps/ctrlProp228.xml><?xml version="1.0" encoding="utf-8"?>
<formControlPr xmlns="http://schemas.microsoft.com/office/spreadsheetml/2009/9/main" objectType="CheckBox" fmlaLink="$H$151" lockText="1" noThreeD="1"/>
</file>

<file path=xl/ctrlProps/ctrlProp229.xml><?xml version="1.0" encoding="utf-8"?>
<formControlPr xmlns="http://schemas.microsoft.com/office/spreadsheetml/2009/9/main" objectType="CheckBox" fmlaLink="$H$112" lockText="1" noThreeD="1"/>
</file>

<file path=xl/ctrlProps/ctrlProp23.xml><?xml version="1.0" encoding="utf-8"?>
<formControlPr xmlns="http://schemas.microsoft.com/office/spreadsheetml/2009/9/main" objectType="CheckBox" fmlaLink="$H$112" lockText="1" noThreeD="1"/>
</file>

<file path=xl/ctrlProps/ctrlProp230.xml><?xml version="1.0" encoding="utf-8"?>
<formControlPr xmlns="http://schemas.microsoft.com/office/spreadsheetml/2009/9/main" objectType="CheckBox" checked="Checked" fmlaLink="$H$113" lockText="1" noThreeD="1"/>
</file>

<file path=xl/ctrlProps/ctrlProp231.xml><?xml version="1.0" encoding="utf-8"?>
<formControlPr xmlns="http://schemas.microsoft.com/office/spreadsheetml/2009/9/main" objectType="CheckBox" checked="Checked" fmlaLink="$H$114" lockText="1" noThreeD="1"/>
</file>

<file path=xl/ctrlProps/ctrlProp232.xml><?xml version="1.0" encoding="utf-8"?>
<formControlPr xmlns="http://schemas.microsoft.com/office/spreadsheetml/2009/9/main" objectType="CheckBox" checked="Checked" fmlaLink="$H$115" lockText="1" noThreeD="1"/>
</file>

<file path=xl/ctrlProps/ctrlProp233.xml><?xml version="1.0" encoding="utf-8"?>
<formControlPr xmlns="http://schemas.microsoft.com/office/spreadsheetml/2009/9/main" objectType="CheckBox" fmlaLink="$H$116" lockText="1" noThreeD="1"/>
</file>

<file path=xl/ctrlProps/ctrlProp234.xml><?xml version="1.0" encoding="utf-8"?>
<formControlPr xmlns="http://schemas.microsoft.com/office/spreadsheetml/2009/9/main" objectType="CheckBox" fmlaLink="$I$173" lockText="1" noThreeD="1"/>
</file>

<file path=xl/ctrlProps/ctrlProp235.xml><?xml version="1.0" encoding="utf-8"?>
<formControlPr xmlns="http://schemas.microsoft.com/office/spreadsheetml/2009/9/main" objectType="CheckBox" fmlaLink="$I$175" lockText="1" noThreeD="1"/>
</file>

<file path=xl/ctrlProps/ctrlProp236.xml><?xml version="1.0" encoding="utf-8"?>
<formControlPr xmlns="http://schemas.microsoft.com/office/spreadsheetml/2009/9/main" objectType="CheckBox" fmlaLink="$I$177" lockText="1" noThreeD="1"/>
</file>

<file path=xl/ctrlProps/ctrlProp237.xml><?xml version="1.0" encoding="utf-8"?>
<formControlPr xmlns="http://schemas.microsoft.com/office/spreadsheetml/2009/9/main" objectType="CheckBox" fmlaLink="$K$195" lockText="1" noThreeD="1"/>
</file>

<file path=xl/ctrlProps/ctrlProp238.xml><?xml version="1.0" encoding="utf-8"?>
<formControlPr xmlns="http://schemas.microsoft.com/office/spreadsheetml/2009/9/main" objectType="CheckBox" fmlaLink="$K$196" lockText="1" noThreeD="1"/>
</file>

<file path=xl/ctrlProps/ctrlProp239.xml><?xml version="1.0" encoding="utf-8"?>
<formControlPr xmlns="http://schemas.microsoft.com/office/spreadsheetml/2009/9/main" objectType="CheckBox" fmlaLink="$K$197" lockText="1" noThreeD="1"/>
</file>

<file path=xl/ctrlProps/ctrlProp24.xml><?xml version="1.0" encoding="utf-8"?>
<formControlPr xmlns="http://schemas.microsoft.com/office/spreadsheetml/2009/9/main" objectType="CheckBox" checked="Checked" fmlaLink="$H$113" lockText="1" noThreeD="1"/>
</file>

<file path=xl/ctrlProps/ctrlProp240.xml><?xml version="1.0" encoding="utf-8"?>
<formControlPr xmlns="http://schemas.microsoft.com/office/spreadsheetml/2009/9/main" objectType="CheckBox" checked="Checked" fmlaLink="$K$198" lockText="1" noThreeD="1"/>
</file>

<file path=xl/ctrlProps/ctrlProp241.xml><?xml version="1.0" encoding="utf-8"?>
<formControlPr xmlns="http://schemas.microsoft.com/office/spreadsheetml/2009/9/main" objectType="CheckBox" fmlaLink="$K$199" lockText="1" noThreeD="1"/>
</file>

<file path=xl/ctrlProps/ctrlProp242.xml><?xml version="1.0" encoding="utf-8"?>
<formControlPr xmlns="http://schemas.microsoft.com/office/spreadsheetml/2009/9/main" objectType="CheckBox" checked="Checked" fmlaLink="$K$200" lockText="1" noThreeD="1"/>
</file>

<file path=xl/ctrlProps/ctrlProp243.xml><?xml version="1.0" encoding="utf-8"?>
<formControlPr xmlns="http://schemas.microsoft.com/office/spreadsheetml/2009/9/main" objectType="CheckBox" checked="Checked" fmlaLink="$K$201" lockText="1" noThreeD="1"/>
</file>

<file path=xl/ctrlProps/ctrlProp244.xml><?xml version="1.0" encoding="utf-8"?>
<formControlPr xmlns="http://schemas.microsoft.com/office/spreadsheetml/2009/9/main" objectType="CheckBox" checked="Checked" fmlaLink="O195" lockText="1" noThreeD="1"/>
</file>

<file path=xl/ctrlProps/ctrlProp245.xml><?xml version="1.0" encoding="utf-8"?>
<formControlPr xmlns="http://schemas.microsoft.com/office/spreadsheetml/2009/9/main" objectType="CheckBox" fmlaLink="O196" lockText="1" noThreeD="1"/>
</file>

<file path=xl/ctrlProps/ctrlProp246.xml><?xml version="1.0" encoding="utf-8"?>
<formControlPr xmlns="http://schemas.microsoft.com/office/spreadsheetml/2009/9/main" objectType="CheckBox" fmlaLink="O197" lockText="1" noThreeD="1"/>
</file>

<file path=xl/ctrlProps/ctrlProp247.xml><?xml version="1.0" encoding="utf-8"?>
<formControlPr xmlns="http://schemas.microsoft.com/office/spreadsheetml/2009/9/main" objectType="CheckBox" checked="Checked" fmlaLink="O198" lockText="1" noThreeD="1"/>
</file>

<file path=xl/ctrlProps/ctrlProp248.xml><?xml version="1.0" encoding="utf-8"?>
<formControlPr xmlns="http://schemas.microsoft.com/office/spreadsheetml/2009/9/main" objectType="CheckBox" checked="Checked" fmlaLink="O199" lockText="1" noThreeD="1"/>
</file>

<file path=xl/ctrlProps/ctrlProp249.xml><?xml version="1.0" encoding="utf-8"?>
<formControlPr xmlns="http://schemas.microsoft.com/office/spreadsheetml/2009/9/main" objectType="CheckBox" checked="Checked" fmlaLink="O200" lockText="1" noThreeD="1"/>
</file>

<file path=xl/ctrlProps/ctrlProp25.xml><?xml version="1.0" encoding="utf-8"?>
<formControlPr xmlns="http://schemas.microsoft.com/office/spreadsheetml/2009/9/main" objectType="CheckBox" checked="Checked" fmlaLink="$H$114" lockText="1" noThreeD="1"/>
</file>

<file path=xl/ctrlProps/ctrlProp250.xml><?xml version="1.0" encoding="utf-8"?>
<formControlPr xmlns="http://schemas.microsoft.com/office/spreadsheetml/2009/9/main" objectType="CheckBox" checked="Checked" fmlaLink="O201" lockText="1" noThreeD="1"/>
</file>

<file path=xl/ctrlProps/ctrlProp251.xml><?xml version="1.0" encoding="utf-8"?>
<formControlPr xmlns="http://schemas.microsoft.com/office/spreadsheetml/2009/9/main" objectType="CheckBox" checked="Checked" fmlaLink="$W$195" lockText="1" noThreeD="1"/>
</file>

<file path=xl/ctrlProps/ctrlProp252.xml><?xml version="1.0" encoding="utf-8"?>
<formControlPr xmlns="http://schemas.microsoft.com/office/spreadsheetml/2009/9/main" objectType="CheckBox" checked="Checked" fmlaLink="$W$196" lockText="1" noThreeD="1"/>
</file>

<file path=xl/ctrlProps/ctrlProp253.xml><?xml version="1.0" encoding="utf-8"?>
<formControlPr xmlns="http://schemas.microsoft.com/office/spreadsheetml/2009/9/main" objectType="CheckBox" fmlaLink="$W$197" lockText="1" noThreeD="1"/>
</file>

<file path=xl/ctrlProps/ctrlProp254.xml><?xml version="1.0" encoding="utf-8"?>
<formControlPr xmlns="http://schemas.microsoft.com/office/spreadsheetml/2009/9/main" objectType="CheckBox" checked="Checked" fmlaLink="$W$198" lockText="1" noThreeD="1"/>
</file>

<file path=xl/ctrlProps/ctrlProp255.xml><?xml version="1.0" encoding="utf-8"?>
<formControlPr xmlns="http://schemas.microsoft.com/office/spreadsheetml/2009/9/main" objectType="CheckBox" checked="Checked" fmlaLink="$W$199" lockText="1" noThreeD="1"/>
</file>

<file path=xl/ctrlProps/ctrlProp256.xml><?xml version="1.0" encoding="utf-8"?>
<formControlPr xmlns="http://schemas.microsoft.com/office/spreadsheetml/2009/9/main" objectType="CheckBox" checked="Checked" fmlaLink="$W$200" lockText="1" noThreeD="1"/>
</file>

<file path=xl/ctrlProps/ctrlProp257.xml><?xml version="1.0" encoding="utf-8"?>
<formControlPr xmlns="http://schemas.microsoft.com/office/spreadsheetml/2009/9/main" objectType="CheckBox" checked="Checked" fmlaLink="$W$201" lockText="1" noThreeD="1"/>
</file>

<file path=xl/ctrlProps/ctrlProp258.xml><?xml version="1.0" encoding="utf-8"?>
<formControlPr xmlns="http://schemas.microsoft.com/office/spreadsheetml/2009/9/main" objectType="CheckBox" checked="Checked" fmlaLink="$J$214" lockText="1" noThreeD="1"/>
</file>

<file path=xl/ctrlProps/ctrlProp259.xml><?xml version="1.0" encoding="utf-8"?>
<formControlPr xmlns="http://schemas.microsoft.com/office/spreadsheetml/2009/9/main" objectType="CheckBox" checked="Checked" fmlaLink="$J$215" lockText="1" noThreeD="1"/>
</file>

<file path=xl/ctrlProps/ctrlProp26.xml><?xml version="1.0" encoding="utf-8"?>
<formControlPr xmlns="http://schemas.microsoft.com/office/spreadsheetml/2009/9/main" objectType="CheckBox" checked="Checked" fmlaLink="$H$115" lockText="1" noThreeD="1"/>
</file>

<file path=xl/ctrlProps/ctrlProp260.xml><?xml version="1.0" encoding="utf-8"?>
<formControlPr xmlns="http://schemas.microsoft.com/office/spreadsheetml/2009/9/main" objectType="CheckBox" fmlaLink="$J$216" lockText="1" noThreeD="1"/>
</file>

<file path=xl/ctrlProps/ctrlProp261.xml><?xml version="1.0" encoding="utf-8"?>
<formControlPr xmlns="http://schemas.microsoft.com/office/spreadsheetml/2009/9/main" objectType="CheckBox" checked="Checked" fmlaLink="$J$217" lockText="1" noThreeD="1"/>
</file>

<file path=xl/ctrlProps/ctrlProp262.xml><?xml version="1.0" encoding="utf-8"?>
<formControlPr xmlns="http://schemas.microsoft.com/office/spreadsheetml/2009/9/main" objectType="CheckBox" checked="Checked" fmlaLink="$J$219" lockText="1" noThreeD="1"/>
</file>

<file path=xl/ctrlProps/ctrlProp263.xml><?xml version="1.0" encoding="utf-8"?>
<formControlPr xmlns="http://schemas.microsoft.com/office/spreadsheetml/2009/9/main" objectType="CheckBox" checked="Checked" fmlaLink="$J$220" lockText="1" noThreeD="1"/>
</file>

<file path=xl/ctrlProps/ctrlProp264.xml><?xml version="1.0" encoding="utf-8"?>
<formControlPr xmlns="http://schemas.microsoft.com/office/spreadsheetml/2009/9/main" objectType="CheckBox" fmlaLink="$N$214" lockText="1" noThreeD="1"/>
</file>

<file path=xl/ctrlProps/ctrlProp265.xml><?xml version="1.0" encoding="utf-8"?>
<formControlPr xmlns="http://schemas.microsoft.com/office/spreadsheetml/2009/9/main" objectType="CheckBox" fmlaLink="$N$215" lockText="1" noThreeD="1"/>
</file>

<file path=xl/ctrlProps/ctrlProp266.xml><?xml version="1.0" encoding="utf-8"?>
<formControlPr xmlns="http://schemas.microsoft.com/office/spreadsheetml/2009/9/main" objectType="CheckBox" fmlaLink="$N$216" lockText="1" noThreeD="1"/>
</file>

<file path=xl/ctrlProps/ctrlProp267.xml><?xml version="1.0" encoding="utf-8"?>
<formControlPr xmlns="http://schemas.microsoft.com/office/spreadsheetml/2009/9/main" objectType="CheckBox" checked="Checked" fmlaLink="$N$217" lockText="1" noThreeD="1"/>
</file>

<file path=xl/ctrlProps/ctrlProp268.xml><?xml version="1.0" encoding="utf-8"?>
<formControlPr xmlns="http://schemas.microsoft.com/office/spreadsheetml/2009/9/main" objectType="CheckBox" fmlaLink="$N$219" lockText="1" noThreeD="1"/>
</file>

<file path=xl/ctrlProps/ctrlProp269.xml><?xml version="1.0" encoding="utf-8"?>
<formControlPr xmlns="http://schemas.microsoft.com/office/spreadsheetml/2009/9/main" objectType="CheckBox" fmlaLink="$N$220" lockText="1" noThreeD="1"/>
</file>

<file path=xl/ctrlProps/ctrlProp27.xml><?xml version="1.0" encoding="utf-8"?>
<formControlPr xmlns="http://schemas.microsoft.com/office/spreadsheetml/2009/9/main" objectType="CheckBox" fmlaLink="$H$116" lockText="1" noThreeD="1"/>
</file>

<file path=xl/ctrlProps/ctrlProp270.xml><?xml version="1.0" encoding="utf-8"?>
<formControlPr xmlns="http://schemas.microsoft.com/office/spreadsheetml/2009/9/main" objectType="CheckBox" fmlaLink="$R$214" lockText="1" noThreeD="1"/>
</file>

<file path=xl/ctrlProps/ctrlProp271.xml><?xml version="1.0" encoding="utf-8"?>
<formControlPr xmlns="http://schemas.microsoft.com/office/spreadsheetml/2009/9/main" objectType="CheckBox" fmlaLink="$R$215" lockText="1" noThreeD="1"/>
</file>

<file path=xl/ctrlProps/ctrlProp272.xml><?xml version="1.0" encoding="utf-8"?>
<formControlPr xmlns="http://schemas.microsoft.com/office/spreadsheetml/2009/9/main" objectType="CheckBox" checked="Checked" fmlaLink="$R$216" lockText="1" noThreeD="1"/>
</file>

<file path=xl/ctrlProps/ctrlProp273.xml><?xml version="1.0" encoding="utf-8"?>
<formControlPr xmlns="http://schemas.microsoft.com/office/spreadsheetml/2009/9/main" objectType="CheckBox" checked="Checked" fmlaLink="$R$217" lockText="1" noThreeD="1"/>
</file>

<file path=xl/ctrlProps/ctrlProp274.xml><?xml version="1.0" encoding="utf-8"?>
<formControlPr xmlns="http://schemas.microsoft.com/office/spreadsheetml/2009/9/main" objectType="CheckBox" checked="Checked" fmlaLink="$R$219" lockText="1" noThreeD="1"/>
</file>

<file path=xl/ctrlProps/ctrlProp275.xml><?xml version="1.0" encoding="utf-8"?>
<formControlPr xmlns="http://schemas.microsoft.com/office/spreadsheetml/2009/9/main" objectType="CheckBox" fmlaLink="$R$220" lockText="1" noThreeD="1"/>
</file>

<file path=xl/ctrlProps/ctrlProp276.xml><?xml version="1.0" encoding="utf-8"?>
<formControlPr xmlns="http://schemas.microsoft.com/office/spreadsheetml/2009/9/main" objectType="CheckBox" fmlaLink="$V$214" lockText="1" noThreeD="1"/>
</file>

<file path=xl/ctrlProps/ctrlProp277.xml><?xml version="1.0" encoding="utf-8"?>
<formControlPr xmlns="http://schemas.microsoft.com/office/spreadsheetml/2009/9/main" objectType="CheckBox" checked="Checked" fmlaLink="$V$215" lockText="1" noThreeD="1"/>
</file>

<file path=xl/ctrlProps/ctrlProp278.xml><?xml version="1.0" encoding="utf-8"?>
<formControlPr xmlns="http://schemas.microsoft.com/office/spreadsheetml/2009/9/main" objectType="CheckBox" checked="Checked" fmlaLink="$V$216" lockText="1" noThreeD="1"/>
</file>

<file path=xl/ctrlProps/ctrlProp279.xml><?xml version="1.0" encoding="utf-8"?>
<formControlPr xmlns="http://schemas.microsoft.com/office/spreadsheetml/2009/9/main" objectType="CheckBox" fmlaLink="$V$217" lockText="1" noThreeD="1"/>
</file>

<file path=xl/ctrlProps/ctrlProp28.xml><?xml version="1.0" encoding="utf-8"?>
<formControlPr xmlns="http://schemas.microsoft.com/office/spreadsheetml/2009/9/main" objectType="CheckBox" fmlaLink="$I$173" lockText="1" noThreeD="1"/>
</file>

<file path=xl/ctrlProps/ctrlProp280.xml><?xml version="1.0" encoding="utf-8"?>
<formControlPr xmlns="http://schemas.microsoft.com/office/spreadsheetml/2009/9/main" objectType="CheckBox" fmlaLink="$V$219" lockText="1" noThreeD="1"/>
</file>

<file path=xl/ctrlProps/ctrlProp281.xml><?xml version="1.0" encoding="utf-8"?>
<formControlPr xmlns="http://schemas.microsoft.com/office/spreadsheetml/2009/9/main" objectType="CheckBox" checked="Checked" fmlaLink="$V$220" lockText="1" noThreeD="1"/>
</file>

<file path=xl/ctrlProps/ctrlProp282.xml><?xml version="1.0" encoding="utf-8"?>
<formControlPr xmlns="http://schemas.microsoft.com/office/spreadsheetml/2009/9/main" objectType="CheckBox" checked="Checked" fmlaLink="$Z$214" lockText="1" noThreeD="1"/>
</file>

<file path=xl/ctrlProps/ctrlProp283.xml><?xml version="1.0" encoding="utf-8"?>
<formControlPr xmlns="http://schemas.microsoft.com/office/spreadsheetml/2009/9/main" objectType="CheckBox" checked="Checked" fmlaLink="$Z$215" lockText="1" noThreeD="1"/>
</file>

<file path=xl/ctrlProps/ctrlProp284.xml><?xml version="1.0" encoding="utf-8"?>
<formControlPr xmlns="http://schemas.microsoft.com/office/spreadsheetml/2009/9/main" objectType="CheckBox" checked="Checked" fmlaLink="$Z$216" lockText="1" noThreeD="1"/>
</file>

<file path=xl/ctrlProps/ctrlProp285.xml><?xml version="1.0" encoding="utf-8"?>
<formControlPr xmlns="http://schemas.microsoft.com/office/spreadsheetml/2009/9/main" objectType="CheckBox" checked="Checked" fmlaLink="$Z$217" lockText="1" noThreeD="1"/>
</file>

<file path=xl/ctrlProps/ctrlProp286.xml><?xml version="1.0" encoding="utf-8"?>
<formControlPr xmlns="http://schemas.microsoft.com/office/spreadsheetml/2009/9/main" objectType="CheckBox" fmlaLink="$Z$219" lockText="1" noThreeD="1"/>
</file>

<file path=xl/ctrlProps/ctrlProp287.xml><?xml version="1.0" encoding="utf-8"?>
<formControlPr xmlns="http://schemas.microsoft.com/office/spreadsheetml/2009/9/main" objectType="CheckBox" fmlaLink="$Z$220" lockText="1" noThreeD="1"/>
</file>

<file path=xl/ctrlProps/ctrlProp288.xml><?xml version="1.0" encoding="utf-8"?>
<formControlPr xmlns="http://schemas.microsoft.com/office/spreadsheetml/2009/9/main" objectType="CheckBox" checked="Checked" fmlaLink="S195" lockText="1" noThreeD="1"/>
</file>

<file path=xl/ctrlProps/ctrlProp289.xml><?xml version="1.0" encoding="utf-8"?>
<formControlPr xmlns="http://schemas.microsoft.com/office/spreadsheetml/2009/9/main" objectType="CheckBox" checked="Checked" fmlaLink="S196" lockText="1" noThreeD="1"/>
</file>

<file path=xl/ctrlProps/ctrlProp29.xml><?xml version="1.0" encoding="utf-8"?>
<formControlPr xmlns="http://schemas.microsoft.com/office/spreadsheetml/2009/9/main" objectType="CheckBox" fmlaLink="$I$175" lockText="1" noThreeD="1"/>
</file>

<file path=xl/ctrlProps/ctrlProp290.xml><?xml version="1.0" encoding="utf-8"?>
<formControlPr xmlns="http://schemas.microsoft.com/office/spreadsheetml/2009/9/main" objectType="CheckBox" fmlaLink="S197" lockText="1" noThreeD="1"/>
</file>

<file path=xl/ctrlProps/ctrlProp291.xml><?xml version="1.0" encoding="utf-8"?>
<formControlPr xmlns="http://schemas.microsoft.com/office/spreadsheetml/2009/9/main" objectType="CheckBox" checked="Checked" fmlaLink="S198" lockText="1" noThreeD="1"/>
</file>

<file path=xl/ctrlProps/ctrlProp292.xml><?xml version="1.0" encoding="utf-8"?>
<formControlPr xmlns="http://schemas.microsoft.com/office/spreadsheetml/2009/9/main" objectType="CheckBox" checked="Checked" fmlaLink="S199" lockText="1" noThreeD="1"/>
</file>

<file path=xl/ctrlProps/ctrlProp293.xml><?xml version="1.0" encoding="utf-8"?>
<formControlPr xmlns="http://schemas.microsoft.com/office/spreadsheetml/2009/9/main" objectType="CheckBox" fmlaLink="S200" lockText="1" noThreeD="1"/>
</file>

<file path=xl/ctrlProps/ctrlProp294.xml><?xml version="1.0" encoding="utf-8"?>
<formControlPr xmlns="http://schemas.microsoft.com/office/spreadsheetml/2009/9/main" objectType="CheckBox" fmlaLink="S201" lockText="1" noThreeD="1"/>
</file>

<file path=xl/ctrlProps/ctrlProp295.xml><?xml version="1.0" encoding="utf-8"?>
<formControlPr xmlns="http://schemas.microsoft.com/office/spreadsheetml/2009/9/main" objectType="CheckBox" fmlaLink="$K$209" lockText="1" noThreeD="1"/>
</file>

<file path=xl/ctrlProps/ctrlProp296.xml><?xml version="1.0" encoding="utf-8"?>
<formControlPr xmlns="http://schemas.microsoft.com/office/spreadsheetml/2009/9/main" objectType="CheckBox" fmlaLink="$K$210" lockText="1" noThreeD="1"/>
</file>

<file path=xl/ctrlProps/ctrlProp297.xml><?xml version="1.0" encoding="utf-8"?>
<formControlPr xmlns="http://schemas.microsoft.com/office/spreadsheetml/2009/9/main" objectType="CheckBox" fmlaLink="$K$211" lockText="1" noThreeD="1"/>
</file>

<file path=xl/ctrlProps/ctrlProp298.xml><?xml version="1.0" encoding="utf-8"?>
<formControlPr xmlns="http://schemas.microsoft.com/office/spreadsheetml/2009/9/main" objectType="CheckBox" fmlaLink="O209" lockText="1" noThreeD="1"/>
</file>

<file path=xl/ctrlProps/ctrlProp299.xml><?xml version="1.0" encoding="utf-8"?>
<formControlPr xmlns="http://schemas.microsoft.com/office/spreadsheetml/2009/9/main" objectType="CheckBox" checked="Checked" fmlaLink="O210" lockText="1" noThreeD="1"/>
</file>

<file path=xl/ctrlProps/ctrlProp3.xml><?xml version="1.0" encoding="utf-8"?>
<formControlPr xmlns="http://schemas.microsoft.com/office/spreadsheetml/2009/9/main" objectType="CheckBox" checked="Checked" fmlaLink="$H$16" lockText="1" noThreeD="1"/>
</file>

<file path=xl/ctrlProps/ctrlProp30.xml><?xml version="1.0" encoding="utf-8"?>
<formControlPr xmlns="http://schemas.microsoft.com/office/spreadsheetml/2009/9/main" objectType="CheckBox" fmlaLink="$I$177" lockText="1" noThreeD="1"/>
</file>

<file path=xl/ctrlProps/ctrlProp300.xml><?xml version="1.0" encoding="utf-8"?>
<formControlPr xmlns="http://schemas.microsoft.com/office/spreadsheetml/2009/9/main" objectType="CheckBox" fmlaLink="O211" lockText="1" noThreeD="1"/>
</file>

<file path=xl/ctrlProps/ctrlProp301.xml><?xml version="1.0" encoding="utf-8"?>
<formControlPr xmlns="http://schemas.microsoft.com/office/spreadsheetml/2009/9/main" objectType="CheckBox" fmlaLink="$W$209" lockText="1" noThreeD="1"/>
</file>

<file path=xl/ctrlProps/ctrlProp302.xml><?xml version="1.0" encoding="utf-8"?>
<formControlPr xmlns="http://schemas.microsoft.com/office/spreadsheetml/2009/9/main" objectType="CheckBox" fmlaLink="$W$210" lockText="1" noThreeD="1"/>
</file>

<file path=xl/ctrlProps/ctrlProp303.xml><?xml version="1.0" encoding="utf-8"?>
<formControlPr xmlns="http://schemas.microsoft.com/office/spreadsheetml/2009/9/main" objectType="CheckBox" fmlaLink="$W$211" lockText="1" noThreeD="1"/>
</file>

<file path=xl/ctrlProps/ctrlProp304.xml><?xml version="1.0" encoding="utf-8"?>
<formControlPr xmlns="http://schemas.microsoft.com/office/spreadsheetml/2009/9/main" objectType="CheckBox" fmlaLink="S209" lockText="1" noThreeD="1"/>
</file>

<file path=xl/ctrlProps/ctrlProp305.xml><?xml version="1.0" encoding="utf-8"?>
<formControlPr xmlns="http://schemas.microsoft.com/office/spreadsheetml/2009/9/main" objectType="CheckBox" fmlaLink="S210" lockText="1" noThreeD="1"/>
</file>

<file path=xl/ctrlProps/ctrlProp306.xml><?xml version="1.0" encoding="utf-8"?>
<formControlPr xmlns="http://schemas.microsoft.com/office/spreadsheetml/2009/9/main" objectType="CheckBox" fmlaLink="S211" lockText="1" noThreeD="1"/>
</file>

<file path=xl/ctrlProps/ctrlProp307.xml><?xml version="1.0" encoding="utf-8"?>
<formControlPr xmlns="http://schemas.microsoft.com/office/spreadsheetml/2009/9/main" objectType="CheckBox" checked="Checked" fmlaLink="$AA$209" lockText="1" noThreeD="1"/>
</file>

<file path=xl/ctrlProps/ctrlProp308.xml><?xml version="1.0" encoding="utf-8"?>
<formControlPr xmlns="http://schemas.microsoft.com/office/spreadsheetml/2009/9/main" objectType="CheckBox" checked="Checked" fmlaLink="$AA$210" lockText="1" noThreeD="1"/>
</file>

<file path=xl/ctrlProps/ctrlProp309.xml><?xml version="1.0" encoding="utf-8"?>
<formControlPr xmlns="http://schemas.microsoft.com/office/spreadsheetml/2009/9/main" objectType="CheckBox" checked="Checked" fmlaLink="$AA$211" lockText="1" noThreeD="1"/>
</file>

<file path=xl/ctrlProps/ctrlProp31.xml><?xml version="1.0" encoding="utf-8"?>
<formControlPr xmlns="http://schemas.microsoft.com/office/spreadsheetml/2009/9/main" objectType="CheckBox" fmlaLink="$K$195" lockText="1" noThreeD="1"/>
</file>

<file path=xl/ctrlProps/ctrlProp310.xml><?xml version="1.0" encoding="utf-8"?>
<formControlPr xmlns="http://schemas.microsoft.com/office/spreadsheetml/2009/9/main" objectType="CheckBox" checked="Checked" fmlaLink="$H$12" lockText="1" noThreeD="1"/>
</file>

<file path=xl/ctrlProps/ctrlProp311.xml><?xml version="1.0" encoding="utf-8"?>
<formControlPr xmlns="http://schemas.microsoft.com/office/spreadsheetml/2009/9/main" objectType="CheckBox" checked="Checked" fmlaLink="$H$13" lockText="1" noThreeD="1"/>
</file>

<file path=xl/ctrlProps/ctrlProp312.xml><?xml version="1.0" encoding="utf-8"?>
<formControlPr xmlns="http://schemas.microsoft.com/office/spreadsheetml/2009/9/main" objectType="CheckBox" checked="Checked" fmlaLink="$H$14" lockText="1" noThreeD="1"/>
</file>

<file path=xl/ctrlProps/ctrlProp313.xml><?xml version="1.0" encoding="utf-8"?>
<formControlPr xmlns="http://schemas.microsoft.com/office/spreadsheetml/2009/9/main" objectType="CheckBox" checked="Checked" fmlaLink="$H$15" lockText="1" noThreeD="1"/>
</file>

<file path=xl/ctrlProps/ctrlProp314.xml><?xml version="1.0" encoding="utf-8"?>
<formControlPr xmlns="http://schemas.microsoft.com/office/spreadsheetml/2009/9/main" objectType="CheckBox" checked="Checked" fmlaLink="$H$16" lockText="1" noThreeD="1"/>
</file>

<file path=xl/ctrlProps/ctrlProp315.xml><?xml version="1.0" encoding="utf-8"?>
<formControlPr xmlns="http://schemas.microsoft.com/office/spreadsheetml/2009/9/main" objectType="CheckBox" checked="Checked" fmlaLink="$H$123" lockText="1" noThreeD="1"/>
</file>

<file path=xl/ctrlProps/ctrlProp316.xml><?xml version="1.0" encoding="utf-8"?>
<formControlPr xmlns="http://schemas.microsoft.com/office/spreadsheetml/2009/9/main" objectType="CheckBox" checked="Checked" fmlaLink="$H$124" lockText="1" noThreeD="1"/>
</file>

<file path=xl/ctrlProps/ctrlProp317.xml><?xml version="1.0" encoding="utf-8"?>
<formControlPr xmlns="http://schemas.microsoft.com/office/spreadsheetml/2009/9/main" objectType="CheckBox" checked="Checked" fmlaLink="$H$125" lockText="1" noThreeD="1"/>
</file>

<file path=xl/ctrlProps/ctrlProp318.xml><?xml version="1.0" encoding="utf-8"?>
<formControlPr xmlns="http://schemas.microsoft.com/office/spreadsheetml/2009/9/main" objectType="CheckBox" checked="Checked" fmlaLink="$H$129" lockText="1" noThreeD="1"/>
</file>

<file path=xl/ctrlProps/ctrlProp319.xml><?xml version="1.0" encoding="utf-8"?>
<formControlPr xmlns="http://schemas.microsoft.com/office/spreadsheetml/2009/9/main" objectType="CheckBox" checked="Checked" fmlaLink="$H$130" lockText="1" noThreeD="1"/>
</file>

<file path=xl/ctrlProps/ctrlProp32.xml><?xml version="1.0" encoding="utf-8"?>
<formControlPr xmlns="http://schemas.microsoft.com/office/spreadsheetml/2009/9/main" objectType="CheckBox" fmlaLink="$K$196" lockText="1" noThreeD="1"/>
</file>

<file path=xl/ctrlProps/ctrlProp320.xml><?xml version="1.0" encoding="utf-8"?>
<formControlPr xmlns="http://schemas.microsoft.com/office/spreadsheetml/2009/9/main" objectType="CheckBox" checked="Checked" fmlaLink="$H$131" lockText="1" noThreeD="1"/>
</file>

<file path=xl/ctrlProps/ctrlProp321.xml><?xml version="1.0" encoding="utf-8"?>
<formControlPr xmlns="http://schemas.microsoft.com/office/spreadsheetml/2009/9/main" objectType="CheckBox" checked="Checked" fmlaLink="$H$132" lockText="1" noThreeD="1"/>
</file>

<file path=xl/ctrlProps/ctrlProp322.xml><?xml version="1.0" encoding="utf-8"?>
<formControlPr xmlns="http://schemas.microsoft.com/office/spreadsheetml/2009/9/main" objectType="CheckBox" checked="Checked" fmlaLink="$H$137" lockText="1" noThreeD="1"/>
</file>

<file path=xl/ctrlProps/ctrlProp323.xml><?xml version="1.0" encoding="utf-8"?>
<formControlPr xmlns="http://schemas.microsoft.com/office/spreadsheetml/2009/9/main" objectType="CheckBox" checked="Checked" fmlaLink="$H$138" lockText="1" noThreeD="1"/>
</file>

<file path=xl/ctrlProps/ctrlProp324.xml><?xml version="1.0" encoding="utf-8"?>
<formControlPr xmlns="http://schemas.microsoft.com/office/spreadsheetml/2009/9/main" objectType="CheckBox" checked="Checked" fmlaLink="$H$139" lockText="1" noThreeD="1"/>
</file>

<file path=xl/ctrlProps/ctrlProp325.xml><?xml version="1.0" encoding="utf-8"?>
<formControlPr xmlns="http://schemas.microsoft.com/office/spreadsheetml/2009/9/main" objectType="CheckBox" checked="Checked" fmlaLink="$H$140" lockText="1" noThreeD="1"/>
</file>

<file path=xl/ctrlProps/ctrlProp326.xml><?xml version="1.0" encoding="utf-8"?>
<formControlPr xmlns="http://schemas.microsoft.com/office/spreadsheetml/2009/9/main" objectType="CheckBox" checked="Checked" fmlaLink="$H$141" lockText="1" noThreeD="1"/>
</file>

<file path=xl/ctrlProps/ctrlProp327.xml><?xml version="1.0" encoding="utf-8"?>
<formControlPr xmlns="http://schemas.microsoft.com/office/spreadsheetml/2009/9/main" objectType="CheckBox" checked="Checked" fmlaLink="$H$145" lockText="1" noThreeD="1"/>
</file>

<file path=xl/ctrlProps/ctrlProp328.xml><?xml version="1.0" encoding="utf-8"?>
<formControlPr xmlns="http://schemas.microsoft.com/office/spreadsheetml/2009/9/main" objectType="CheckBox" fmlaLink="$H$146" lockText="1" noThreeD="1"/>
</file>

<file path=xl/ctrlProps/ctrlProp329.xml><?xml version="1.0" encoding="utf-8"?>
<formControlPr xmlns="http://schemas.microsoft.com/office/spreadsheetml/2009/9/main" objectType="CheckBox" fmlaLink="$H$147" lockText="1" noThreeD="1"/>
</file>

<file path=xl/ctrlProps/ctrlProp33.xml><?xml version="1.0" encoding="utf-8"?>
<formControlPr xmlns="http://schemas.microsoft.com/office/spreadsheetml/2009/9/main" objectType="CheckBox" fmlaLink="$K$197" lockText="1" noThreeD="1"/>
</file>

<file path=xl/ctrlProps/ctrlProp330.xml><?xml version="1.0" encoding="utf-8"?>
<formControlPr xmlns="http://schemas.microsoft.com/office/spreadsheetml/2009/9/main" objectType="CheckBox" checked="Checked" fmlaLink="$H$148" lockText="1" noThreeD="1"/>
</file>

<file path=xl/ctrlProps/ctrlProp331.xml><?xml version="1.0" encoding="utf-8"?>
<formControlPr xmlns="http://schemas.microsoft.com/office/spreadsheetml/2009/9/main" objectType="CheckBox" fmlaLink="$H$149"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fmlaLink="$I$171" lockText="1" noThreeD="1"/>
</file>

<file path=xl/ctrlProps/ctrlProp338.xml><?xml version="1.0" encoding="utf-8"?>
<formControlPr xmlns="http://schemas.microsoft.com/office/spreadsheetml/2009/9/main" objectType="CheckBox" fmlaLink="$I$173" lockText="1" noThreeD="1"/>
</file>

<file path=xl/ctrlProps/ctrlProp339.xml><?xml version="1.0" encoding="utf-8"?>
<formControlPr xmlns="http://schemas.microsoft.com/office/spreadsheetml/2009/9/main" objectType="CheckBox" fmlaLink="$I$175" lockText="1" noThreeD="1"/>
</file>

<file path=xl/ctrlProps/ctrlProp34.xml><?xml version="1.0" encoding="utf-8"?>
<formControlPr xmlns="http://schemas.microsoft.com/office/spreadsheetml/2009/9/main" objectType="CheckBox" checked="Checked" fmlaLink="$K$198" lockText="1" noThreeD="1"/>
</file>

<file path=xl/ctrlProps/ctrlProp340.xml><?xml version="1.0" encoding="utf-8"?>
<formControlPr xmlns="http://schemas.microsoft.com/office/spreadsheetml/2009/9/main" objectType="CheckBox" fmlaLink="$H$193" lockText="1" noThreeD="1"/>
</file>

<file path=xl/ctrlProps/ctrlProp341.xml><?xml version="1.0" encoding="utf-8"?>
<formControlPr xmlns="http://schemas.microsoft.com/office/spreadsheetml/2009/9/main" objectType="CheckBox" fmlaLink="$H$194" lockText="1" noThreeD="1"/>
</file>

<file path=xl/ctrlProps/ctrlProp342.xml><?xml version="1.0" encoding="utf-8"?>
<formControlPr xmlns="http://schemas.microsoft.com/office/spreadsheetml/2009/9/main" objectType="CheckBox" checked="Checked" fmlaLink="$H$195" lockText="1" noThreeD="1"/>
</file>

<file path=xl/ctrlProps/ctrlProp343.xml><?xml version="1.0" encoding="utf-8"?>
<formControlPr xmlns="http://schemas.microsoft.com/office/spreadsheetml/2009/9/main" objectType="CheckBox" fmlaLink="$H$196" lockText="1" noThreeD="1"/>
</file>

<file path=xl/ctrlProps/ctrlProp344.xml><?xml version="1.0" encoding="utf-8"?>
<formControlPr xmlns="http://schemas.microsoft.com/office/spreadsheetml/2009/9/main" objectType="CheckBox" fmlaLink="$H$197" lockText="1" noThreeD="1"/>
</file>

<file path=xl/ctrlProps/ctrlProp345.xml><?xml version="1.0" encoding="utf-8"?>
<formControlPr xmlns="http://schemas.microsoft.com/office/spreadsheetml/2009/9/main" objectType="CheckBox" fmlaLink="$H$198" lockText="1" noThreeD="1"/>
</file>

<file path=xl/ctrlProps/ctrlProp346.xml><?xml version="1.0" encoding="utf-8"?>
<formControlPr xmlns="http://schemas.microsoft.com/office/spreadsheetml/2009/9/main" objectType="CheckBox" fmlaLink="$H$199" lockText="1" noThreeD="1"/>
</file>

<file path=xl/ctrlProps/ctrlProp347.xml><?xml version="1.0" encoding="utf-8"?>
<formControlPr xmlns="http://schemas.microsoft.com/office/spreadsheetml/2009/9/main" objectType="CheckBox" fmlaLink="L193" lockText="1" noThreeD="1"/>
</file>

<file path=xl/ctrlProps/ctrlProp348.xml><?xml version="1.0" encoding="utf-8"?>
<formControlPr xmlns="http://schemas.microsoft.com/office/spreadsheetml/2009/9/main" objectType="CheckBox" fmlaLink="L194" lockText="1" noThreeD="1"/>
</file>

<file path=xl/ctrlProps/ctrlProp349.xml><?xml version="1.0" encoding="utf-8"?>
<formControlPr xmlns="http://schemas.microsoft.com/office/spreadsheetml/2009/9/main" objectType="CheckBox" fmlaLink="L195" lockText="1" noThreeD="1"/>
</file>

<file path=xl/ctrlProps/ctrlProp35.xml><?xml version="1.0" encoding="utf-8"?>
<formControlPr xmlns="http://schemas.microsoft.com/office/spreadsheetml/2009/9/main" objectType="CheckBox" fmlaLink="$K$199" lockText="1" noThreeD="1"/>
</file>

<file path=xl/ctrlProps/ctrlProp350.xml><?xml version="1.0" encoding="utf-8"?>
<formControlPr xmlns="http://schemas.microsoft.com/office/spreadsheetml/2009/9/main" objectType="CheckBox" fmlaLink="L196" lockText="1" noThreeD="1"/>
</file>

<file path=xl/ctrlProps/ctrlProp351.xml><?xml version="1.0" encoding="utf-8"?>
<formControlPr xmlns="http://schemas.microsoft.com/office/spreadsheetml/2009/9/main" objectType="CheckBox" fmlaLink="L197" lockText="1" noThreeD="1"/>
</file>

<file path=xl/ctrlProps/ctrlProp352.xml><?xml version="1.0" encoding="utf-8"?>
<formControlPr xmlns="http://schemas.microsoft.com/office/spreadsheetml/2009/9/main" objectType="CheckBox" fmlaLink="L198" lockText="1" noThreeD="1"/>
</file>

<file path=xl/ctrlProps/ctrlProp353.xml><?xml version="1.0" encoding="utf-8"?>
<formControlPr xmlns="http://schemas.microsoft.com/office/spreadsheetml/2009/9/main" objectType="CheckBox" fmlaLink="L199" lockText="1" noThreeD="1"/>
</file>

<file path=xl/ctrlProps/ctrlProp354.xml><?xml version="1.0" encoding="utf-8"?>
<formControlPr xmlns="http://schemas.microsoft.com/office/spreadsheetml/2009/9/main" objectType="CheckBox" checked="Checked" fmlaLink="$T$193" lockText="1" noThreeD="1"/>
</file>

<file path=xl/ctrlProps/ctrlProp355.xml><?xml version="1.0" encoding="utf-8"?>
<formControlPr xmlns="http://schemas.microsoft.com/office/spreadsheetml/2009/9/main" objectType="CheckBox" checked="Checked" fmlaLink="$T$194" lockText="1" noThreeD="1"/>
</file>

<file path=xl/ctrlProps/ctrlProp356.xml><?xml version="1.0" encoding="utf-8"?>
<formControlPr xmlns="http://schemas.microsoft.com/office/spreadsheetml/2009/9/main" objectType="CheckBox" checked="Checked" fmlaLink="$T$195" lockText="1" noThreeD="1"/>
</file>

<file path=xl/ctrlProps/ctrlProp357.xml><?xml version="1.0" encoding="utf-8"?>
<formControlPr xmlns="http://schemas.microsoft.com/office/spreadsheetml/2009/9/main" objectType="CheckBox" checked="Checked" fmlaLink="$T$196" lockText="1" noThreeD="1"/>
</file>

<file path=xl/ctrlProps/ctrlProp358.xml><?xml version="1.0" encoding="utf-8"?>
<formControlPr xmlns="http://schemas.microsoft.com/office/spreadsheetml/2009/9/main" objectType="CheckBox" checked="Checked" fmlaLink="$T$197" lockText="1" noThreeD="1"/>
</file>

<file path=xl/ctrlProps/ctrlProp359.xml><?xml version="1.0" encoding="utf-8"?>
<formControlPr xmlns="http://schemas.microsoft.com/office/spreadsheetml/2009/9/main" objectType="CheckBox" checked="Checked" fmlaLink="$T$198" lockText="1" noThreeD="1"/>
</file>

<file path=xl/ctrlProps/ctrlProp36.xml><?xml version="1.0" encoding="utf-8"?>
<formControlPr xmlns="http://schemas.microsoft.com/office/spreadsheetml/2009/9/main" objectType="CheckBox" checked="Checked" fmlaLink="$K$200" lockText="1" noThreeD="1"/>
</file>

<file path=xl/ctrlProps/ctrlProp360.xml><?xml version="1.0" encoding="utf-8"?>
<formControlPr xmlns="http://schemas.microsoft.com/office/spreadsheetml/2009/9/main" objectType="CheckBox" checked="Checked" fmlaLink="$T$199" lockText="1" noThreeD="1"/>
</file>

<file path=xl/ctrlProps/ctrlProp361.xml><?xml version="1.0" encoding="utf-8"?>
<formControlPr xmlns="http://schemas.microsoft.com/office/spreadsheetml/2009/9/main" objectType="CheckBox" fmlaLink="$G$212" lockText="1" noThreeD="1"/>
</file>

<file path=xl/ctrlProps/ctrlProp362.xml><?xml version="1.0" encoding="utf-8"?>
<formControlPr xmlns="http://schemas.microsoft.com/office/spreadsheetml/2009/9/main" objectType="CheckBox" fmlaLink="$G$213" lockText="1" noThreeD="1"/>
</file>

<file path=xl/ctrlProps/ctrlProp363.xml><?xml version="1.0" encoding="utf-8"?>
<formControlPr xmlns="http://schemas.microsoft.com/office/spreadsheetml/2009/9/main" objectType="CheckBox" fmlaLink="$G$214" lockText="1" noThreeD="1"/>
</file>

<file path=xl/ctrlProps/ctrlProp364.xml><?xml version="1.0" encoding="utf-8"?>
<formControlPr xmlns="http://schemas.microsoft.com/office/spreadsheetml/2009/9/main" objectType="CheckBox" fmlaLink="$G$215" lockText="1" noThreeD="1"/>
</file>

<file path=xl/ctrlProps/ctrlProp365.xml><?xml version="1.0" encoding="utf-8"?>
<formControlPr xmlns="http://schemas.microsoft.com/office/spreadsheetml/2009/9/main" objectType="CheckBox" fmlaLink="$G$217" lockText="1" noThreeD="1"/>
</file>

<file path=xl/ctrlProps/ctrlProp366.xml><?xml version="1.0" encoding="utf-8"?>
<formControlPr xmlns="http://schemas.microsoft.com/office/spreadsheetml/2009/9/main" objectType="CheckBox" fmlaLink="$G$218" lockText="1" noThreeD="1"/>
</file>

<file path=xl/ctrlProps/ctrlProp367.xml><?xml version="1.0" encoding="utf-8"?>
<formControlPr xmlns="http://schemas.microsoft.com/office/spreadsheetml/2009/9/main" objectType="CheckBox" fmlaLink="$K$212" lockText="1" noThreeD="1"/>
</file>

<file path=xl/ctrlProps/ctrlProp368.xml><?xml version="1.0" encoding="utf-8"?>
<formControlPr xmlns="http://schemas.microsoft.com/office/spreadsheetml/2009/9/main" objectType="CheckBox" checked="Checked" fmlaLink="$K$213" lockText="1" noThreeD="1"/>
</file>

<file path=xl/ctrlProps/ctrlProp369.xml><?xml version="1.0" encoding="utf-8"?>
<formControlPr xmlns="http://schemas.microsoft.com/office/spreadsheetml/2009/9/main" objectType="CheckBox" checked="Checked" fmlaLink="$K$214" lockText="1" noThreeD="1"/>
</file>

<file path=xl/ctrlProps/ctrlProp37.xml><?xml version="1.0" encoding="utf-8"?>
<formControlPr xmlns="http://schemas.microsoft.com/office/spreadsheetml/2009/9/main" objectType="CheckBox" checked="Checked" fmlaLink="$K$201" lockText="1" noThreeD="1"/>
</file>

<file path=xl/ctrlProps/ctrlProp370.xml><?xml version="1.0" encoding="utf-8"?>
<formControlPr xmlns="http://schemas.microsoft.com/office/spreadsheetml/2009/9/main" objectType="CheckBox" checked="Checked" fmlaLink="$K$215" lockText="1" noThreeD="1"/>
</file>

<file path=xl/ctrlProps/ctrlProp371.xml><?xml version="1.0" encoding="utf-8"?>
<formControlPr xmlns="http://schemas.microsoft.com/office/spreadsheetml/2009/9/main" objectType="CheckBox" checked="Checked" fmlaLink="$K$217" lockText="1" noThreeD="1"/>
</file>

<file path=xl/ctrlProps/ctrlProp372.xml><?xml version="1.0" encoding="utf-8"?>
<formControlPr xmlns="http://schemas.microsoft.com/office/spreadsheetml/2009/9/main" objectType="CheckBox" checked="Checked" fmlaLink="$K$218" lockText="1" noThreeD="1"/>
</file>

<file path=xl/ctrlProps/ctrlProp373.xml><?xml version="1.0" encoding="utf-8"?>
<formControlPr xmlns="http://schemas.microsoft.com/office/spreadsheetml/2009/9/main" objectType="CheckBox" checked="Checked" fmlaLink="$O$212" lockText="1" noThreeD="1"/>
</file>

<file path=xl/ctrlProps/ctrlProp374.xml><?xml version="1.0" encoding="utf-8"?>
<formControlPr xmlns="http://schemas.microsoft.com/office/spreadsheetml/2009/9/main" objectType="CheckBox" checked="Checked" fmlaLink="$O$213" lockText="1" noThreeD="1"/>
</file>

<file path=xl/ctrlProps/ctrlProp375.xml><?xml version="1.0" encoding="utf-8"?>
<formControlPr xmlns="http://schemas.microsoft.com/office/spreadsheetml/2009/9/main" objectType="CheckBox" checked="Checked" fmlaLink="$O$214" lockText="1" noThreeD="1"/>
</file>

<file path=xl/ctrlProps/ctrlProp376.xml><?xml version="1.0" encoding="utf-8"?>
<formControlPr xmlns="http://schemas.microsoft.com/office/spreadsheetml/2009/9/main" objectType="CheckBox" checked="Checked" fmlaLink="$O$215" lockText="1" noThreeD="1"/>
</file>

<file path=xl/ctrlProps/ctrlProp377.xml><?xml version="1.0" encoding="utf-8"?>
<formControlPr xmlns="http://schemas.microsoft.com/office/spreadsheetml/2009/9/main" objectType="CheckBox" checked="Checked" fmlaLink="$O$217" lockText="1" noThreeD="1"/>
</file>

<file path=xl/ctrlProps/ctrlProp378.xml><?xml version="1.0" encoding="utf-8"?>
<formControlPr xmlns="http://schemas.microsoft.com/office/spreadsheetml/2009/9/main" objectType="CheckBox" checked="Checked" fmlaLink="$O$218" lockText="1" noThreeD="1"/>
</file>

<file path=xl/ctrlProps/ctrlProp379.xml><?xml version="1.0" encoding="utf-8"?>
<formControlPr xmlns="http://schemas.microsoft.com/office/spreadsheetml/2009/9/main" objectType="CheckBox" checked="Checked" fmlaLink="$S$212" lockText="1" noThreeD="1"/>
</file>

<file path=xl/ctrlProps/ctrlProp38.xml><?xml version="1.0" encoding="utf-8"?>
<formControlPr xmlns="http://schemas.microsoft.com/office/spreadsheetml/2009/9/main" objectType="CheckBox" checked="Checked" fmlaLink="O195" lockText="1" noThreeD="1"/>
</file>

<file path=xl/ctrlProps/ctrlProp380.xml><?xml version="1.0" encoding="utf-8"?>
<formControlPr xmlns="http://schemas.microsoft.com/office/spreadsheetml/2009/9/main" objectType="CheckBox" checked="Checked" fmlaLink="$S$213" lockText="1" noThreeD="1"/>
</file>

<file path=xl/ctrlProps/ctrlProp381.xml><?xml version="1.0" encoding="utf-8"?>
<formControlPr xmlns="http://schemas.microsoft.com/office/spreadsheetml/2009/9/main" objectType="CheckBox" checked="Checked" fmlaLink="$S$214" lockText="1" noThreeD="1"/>
</file>

<file path=xl/ctrlProps/ctrlProp382.xml><?xml version="1.0" encoding="utf-8"?>
<formControlPr xmlns="http://schemas.microsoft.com/office/spreadsheetml/2009/9/main" objectType="CheckBox" checked="Checked" fmlaLink="$S$215" lockText="1" noThreeD="1"/>
</file>

<file path=xl/ctrlProps/ctrlProp383.xml><?xml version="1.0" encoding="utf-8"?>
<formControlPr xmlns="http://schemas.microsoft.com/office/spreadsheetml/2009/9/main" objectType="CheckBox" checked="Checked" fmlaLink="$S$217" lockText="1" noThreeD="1"/>
</file>

<file path=xl/ctrlProps/ctrlProp384.xml><?xml version="1.0" encoding="utf-8"?>
<formControlPr xmlns="http://schemas.microsoft.com/office/spreadsheetml/2009/9/main" objectType="CheckBox" checked="Checked" fmlaLink="$S$218" lockText="1" noThreeD="1"/>
</file>

<file path=xl/ctrlProps/ctrlProp385.xml><?xml version="1.0" encoding="utf-8"?>
<formControlPr xmlns="http://schemas.microsoft.com/office/spreadsheetml/2009/9/main" objectType="CheckBox" checked="Checked" fmlaLink="$W$212" lockText="1" noThreeD="1"/>
</file>

<file path=xl/ctrlProps/ctrlProp386.xml><?xml version="1.0" encoding="utf-8"?>
<formControlPr xmlns="http://schemas.microsoft.com/office/spreadsheetml/2009/9/main" objectType="CheckBox" checked="Checked" fmlaLink="$W$213" lockText="1" noThreeD="1"/>
</file>

<file path=xl/ctrlProps/ctrlProp387.xml><?xml version="1.0" encoding="utf-8"?>
<formControlPr xmlns="http://schemas.microsoft.com/office/spreadsheetml/2009/9/main" objectType="CheckBox" checked="Checked" fmlaLink="$W$214" lockText="1" noThreeD="1"/>
</file>

<file path=xl/ctrlProps/ctrlProp388.xml><?xml version="1.0" encoding="utf-8"?>
<formControlPr xmlns="http://schemas.microsoft.com/office/spreadsheetml/2009/9/main" objectType="CheckBox" checked="Checked" fmlaLink="$W$215" lockText="1" noThreeD="1"/>
</file>

<file path=xl/ctrlProps/ctrlProp389.xml><?xml version="1.0" encoding="utf-8"?>
<formControlPr xmlns="http://schemas.microsoft.com/office/spreadsheetml/2009/9/main" objectType="CheckBox" checked="Checked" fmlaLink="$W$217" lockText="1" noThreeD="1"/>
</file>

<file path=xl/ctrlProps/ctrlProp39.xml><?xml version="1.0" encoding="utf-8"?>
<formControlPr xmlns="http://schemas.microsoft.com/office/spreadsheetml/2009/9/main" objectType="CheckBox" fmlaLink="O196" lockText="1" noThreeD="1"/>
</file>

<file path=xl/ctrlProps/ctrlProp390.xml><?xml version="1.0" encoding="utf-8"?>
<formControlPr xmlns="http://schemas.microsoft.com/office/spreadsheetml/2009/9/main" objectType="CheckBox" checked="Checked" fmlaLink="$W$218" lockText="1" noThreeD="1"/>
</file>

<file path=xl/ctrlProps/ctrlProp391.xml><?xml version="1.0" encoding="utf-8"?>
<formControlPr xmlns="http://schemas.microsoft.com/office/spreadsheetml/2009/9/main" objectType="CheckBox" checked="Checked" fmlaLink="P193" lockText="1" noThreeD="1"/>
</file>

<file path=xl/ctrlProps/ctrlProp392.xml><?xml version="1.0" encoding="utf-8"?>
<formControlPr xmlns="http://schemas.microsoft.com/office/spreadsheetml/2009/9/main" objectType="CheckBox" checked="Checked" fmlaLink="P194" lockText="1" noThreeD="1"/>
</file>

<file path=xl/ctrlProps/ctrlProp393.xml><?xml version="1.0" encoding="utf-8"?>
<formControlPr xmlns="http://schemas.microsoft.com/office/spreadsheetml/2009/9/main" objectType="CheckBox" checked="Checked" fmlaLink="P195" lockText="1" noThreeD="1"/>
</file>

<file path=xl/ctrlProps/ctrlProp394.xml><?xml version="1.0" encoding="utf-8"?>
<formControlPr xmlns="http://schemas.microsoft.com/office/spreadsheetml/2009/9/main" objectType="CheckBox" checked="Checked" fmlaLink="P196" lockText="1" noThreeD="1"/>
</file>

<file path=xl/ctrlProps/ctrlProp395.xml><?xml version="1.0" encoding="utf-8"?>
<formControlPr xmlns="http://schemas.microsoft.com/office/spreadsheetml/2009/9/main" objectType="CheckBox" checked="Checked" fmlaLink="P197" lockText="1" noThreeD="1"/>
</file>

<file path=xl/ctrlProps/ctrlProp396.xml><?xml version="1.0" encoding="utf-8"?>
<formControlPr xmlns="http://schemas.microsoft.com/office/spreadsheetml/2009/9/main" objectType="CheckBox" checked="Checked" fmlaLink="P198" lockText="1" noThreeD="1"/>
</file>

<file path=xl/ctrlProps/ctrlProp397.xml><?xml version="1.0" encoding="utf-8"?>
<formControlPr xmlns="http://schemas.microsoft.com/office/spreadsheetml/2009/9/main" objectType="CheckBox" checked="Checked" fmlaLink="P199" lockText="1" noThreeD="1"/>
</file>

<file path=xl/ctrlProps/ctrlProp398.xml><?xml version="1.0" encoding="utf-8"?>
<formControlPr xmlns="http://schemas.microsoft.com/office/spreadsheetml/2009/9/main" objectType="CheckBox" checked="Checked" fmlaLink="$H$207" lockText="1" noThreeD="1"/>
</file>

<file path=xl/ctrlProps/ctrlProp399.xml><?xml version="1.0" encoding="utf-8"?>
<formControlPr xmlns="http://schemas.microsoft.com/office/spreadsheetml/2009/9/main" objectType="CheckBox" checked="Checked" fmlaLink="$H$208" lockText="1" noThreeD="1"/>
</file>

<file path=xl/ctrlProps/ctrlProp4.xml><?xml version="1.0" encoding="utf-8"?>
<formControlPr xmlns="http://schemas.microsoft.com/office/spreadsheetml/2009/9/main" objectType="CheckBox" checked="Checked" fmlaLink="$H$17" lockText="1" noThreeD="1"/>
</file>

<file path=xl/ctrlProps/ctrlProp40.xml><?xml version="1.0" encoding="utf-8"?>
<formControlPr xmlns="http://schemas.microsoft.com/office/spreadsheetml/2009/9/main" objectType="CheckBox" fmlaLink="O197" lockText="1" noThreeD="1"/>
</file>

<file path=xl/ctrlProps/ctrlProp400.xml><?xml version="1.0" encoding="utf-8"?>
<formControlPr xmlns="http://schemas.microsoft.com/office/spreadsheetml/2009/9/main" objectType="CheckBox" checked="Checked" fmlaLink="$H$209" lockText="1" noThreeD="1"/>
</file>

<file path=xl/ctrlProps/ctrlProp401.xml><?xml version="1.0" encoding="utf-8"?>
<formControlPr xmlns="http://schemas.microsoft.com/office/spreadsheetml/2009/9/main" objectType="CheckBox" checked="Checked" fmlaLink="L207" lockText="1" noThreeD="1"/>
</file>

<file path=xl/ctrlProps/ctrlProp402.xml><?xml version="1.0" encoding="utf-8"?>
<formControlPr xmlns="http://schemas.microsoft.com/office/spreadsheetml/2009/9/main" objectType="CheckBox" fmlaLink="L208" lockText="1" noThreeD="1"/>
</file>

<file path=xl/ctrlProps/ctrlProp403.xml><?xml version="1.0" encoding="utf-8"?>
<formControlPr xmlns="http://schemas.microsoft.com/office/spreadsheetml/2009/9/main" objectType="CheckBox" fmlaLink="L209" lockText="1" noThreeD="1"/>
</file>

<file path=xl/ctrlProps/ctrlProp404.xml><?xml version="1.0" encoding="utf-8"?>
<formControlPr xmlns="http://schemas.microsoft.com/office/spreadsheetml/2009/9/main" objectType="CheckBox" checked="Checked" fmlaLink="$T$207" lockText="1" noThreeD="1"/>
</file>

<file path=xl/ctrlProps/ctrlProp405.xml><?xml version="1.0" encoding="utf-8"?>
<formControlPr xmlns="http://schemas.microsoft.com/office/spreadsheetml/2009/9/main" objectType="CheckBox" checked="Checked" fmlaLink="$T$208" lockText="1" noThreeD="1"/>
</file>

<file path=xl/ctrlProps/ctrlProp406.xml><?xml version="1.0" encoding="utf-8"?>
<formControlPr xmlns="http://schemas.microsoft.com/office/spreadsheetml/2009/9/main" objectType="CheckBox" checked="Checked" fmlaLink="$T$209" lockText="1" noThreeD="1"/>
</file>

<file path=xl/ctrlProps/ctrlProp407.xml><?xml version="1.0" encoding="utf-8"?>
<formControlPr xmlns="http://schemas.microsoft.com/office/spreadsheetml/2009/9/main" objectType="CheckBox" checked="Checked" fmlaLink="P207" lockText="1" noThreeD="1"/>
</file>

<file path=xl/ctrlProps/ctrlProp408.xml><?xml version="1.0" encoding="utf-8"?>
<formControlPr xmlns="http://schemas.microsoft.com/office/spreadsheetml/2009/9/main" objectType="CheckBox" checked="Checked" fmlaLink="P208" lockText="1" noThreeD="1"/>
</file>

<file path=xl/ctrlProps/ctrlProp409.xml><?xml version="1.0" encoding="utf-8"?>
<formControlPr xmlns="http://schemas.microsoft.com/office/spreadsheetml/2009/9/main" objectType="CheckBox" checked="Checked" fmlaLink="P209" lockText="1" noThreeD="1"/>
</file>

<file path=xl/ctrlProps/ctrlProp41.xml><?xml version="1.0" encoding="utf-8"?>
<formControlPr xmlns="http://schemas.microsoft.com/office/spreadsheetml/2009/9/main" objectType="CheckBox" checked="Checked" fmlaLink="O198" lockText="1" noThreeD="1"/>
</file>

<file path=xl/ctrlProps/ctrlProp410.xml><?xml version="1.0" encoding="utf-8"?>
<formControlPr xmlns="http://schemas.microsoft.com/office/spreadsheetml/2009/9/main" objectType="CheckBox" checked="Checked" fmlaLink="$X$207" lockText="1" noThreeD="1"/>
</file>

<file path=xl/ctrlProps/ctrlProp411.xml><?xml version="1.0" encoding="utf-8"?>
<formControlPr xmlns="http://schemas.microsoft.com/office/spreadsheetml/2009/9/main" objectType="CheckBox" checked="Checked" fmlaLink="$X$208" lockText="1" noThreeD="1"/>
</file>

<file path=xl/ctrlProps/ctrlProp412.xml><?xml version="1.0" encoding="utf-8"?>
<formControlPr xmlns="http://schemas.microsoft.com/office/spreadsheetml/2009/9/main" objectType="CheckBox" checked="Checked" fmlaLink="$X$209" lockText="1" noThreeD="1"/>
</file>

<file path=xl/ctrlProps/ctrlProp42.xml><?xml version="1.0" encoding="utf-8"?>
<formControlPr xmlns="http://schemas.microsoft.com/office/spreadsheetml/2009/9/main" objectType="CheckBox" checked="Checked" fmlaLink="O199" lockText="1" noThreeD="1"/>
</file>

<file path=xl/ctrlProps/ctrlProp43.xml><?xml version="1.0" encoding="utf-8"?>
<formControlPr xmlns="http://schemas.microsoft.com/office/spreadsheetml/2009/9/main" objectType="CheckBox" checked="Checked" fmlaLink="O200" lockText="1" noThreeD="1"/>
</file>

<file path=xl/ctrlProps/ctrlProp44.xml><?xml version="1.0" encoding="utf-8"?>
<formControlPr xmlns="http://schemas.microsoft.com/office/spreadsheetml/2009/9/main" objectType="CheckBox" checked="Checked" fmlaLink="O201" lockText="1" noThreeD="1"/>
</file>

<file path=xl/ctrlProps/ctrlProp45.xml><?xml version="1.0" encoding="utf-8"?>
<formControlPr xmlns="http://schemas.microsoft.com/office/spreadsheetml/2009/9/main" objectType="CheckBox" checked="Checked" fmlaLink="$W$195" lockText="1" noThreeD="1"/>
</file>

<file path=xl/ctrlProps/ctrlProp46.xml><?xml version="1.0" encoding="utf-8"?>
<formControlPr xmlns="http://schemas.microsoft.com/office/spreadsheetml/2009/9/main" objectType="CheckBox" checked="Checked" fmlaLink="$W$196" lockText="1" noThreeD="1"/>
</file>

<file path=xl/ctrlProps/ctrlProp47.xml><?xml version="1.0" encoding="utf-8"?>
<formControlPr xmlns="http://schemas.microsoft.com/office/spreadsheetml/2009/9/main" objectType="CheckBox" fmlaLink="$W$197" lockText="1" noThreeD="1"/>
</file>

<file path=xl/ctrlProps/ctrlProp48.xml><?xml version="1.0" encoding="utf-8"?>
<formControlPr xmlns="http://schemas.microsoft.com/office/spreadsheetml/2009/9/main" objectType="CheckBox" checked="Checked" fmlaLink="$W$198" lockText="1" noThreeD="1"/>
</file>

<file path=xl/ctrlProps/ctrlProp49.xml><?xml version="1.0" encoding="utf-8"?>
<formControlPr xmlns="http://schemas.microsoft.com/office/spreadsheetml/2009/9/main" objectType="CheckBox" checked="Checked" fmlaLink="$W$199" lockText="1" noThreeD="1"/>
</file>

<file path=xl/ctrlProps/ctrlProp5.xml><?xml version="1.0" encoding="utf-8"?>
<formControlPr xmlns="http://schemas.microsoft.com/office/spreadsheetml/2009/9/main" objectType="CheckBox" checked="Checked" fmlaLink="$H$18" lockText="1" noThreeD="1"/>
</file>

<file path=xl/ctrlProps/ctrlProp50.xml><?xml version="1.0" encoding="utf-8"?>
<formControlPr xmlns="http://schemas.microsoft.com/office/spreadsheetml/2009/9/main" objectType="CheckBox" checked="Checked" fmlaLink="$W$200" lockText="1" noThreeD="1"/>
</file>

<file path=xl/ctrlProps/ctrlProp51.xml><?xml version="1.0" encoding="utf-8"?>
<formControlPr xmlns="http://schemas.microsoft.com/office/spreadsheetml/2009/9/main" objectType="CheckBox" checked="Checked" fmlaLink="$W$201" lockText="1" noThreeD="1"/>
</file>

<file path=xl/ctrlProps/ctrlProp52.xml><?xml version="1.0" encoding="utf-8"?>
<formControlPr xmlns="http://schemas.microsoft.com/office/spreadsheetml/2009/9/main" objectType="CheckBox" checked="Checked" fmlaLink="$J$214" lockText="1" noThreeD="1"/>
</file>

<file path=xl/ctrlProps/ctrlProp53.xml><?xml version="1.0" encoding="utf-8"?>
<formControlPr xmlns="http://schemas.microsoft.com/office/spreadsheetml/2009/9/main" objectType="CheckBox" checked="Checked" fmlaLink="$J$215" lockText="1" noThreeD="1"/>
</file>

<file path=xl/ctrlProps/ctrlProp54.xml><?xml version="1.0" encoding="utf-8"?>
<formControlPr xmlns="http://schemas.microsoft.com/office/spreadsheetml/2009/9/main" objectType="CheckBox" fmlaLink="$J$216" lockText="1" noThreeD="1"/>
</file>

<file path=xl/ctrlProps/ctrlProp55.xml><?xml version="1.0" encoding="utf-8"?>
<formControlPr xmlns="http://schemas.microsoft.com/office/spreadsheetml/2009/9/main" objectType="CheckBox" checked="Checked" fmlaLink="$J$217" lockText="1" noThreeD="1"/>
</file>

<file path=xl/ctrlProps/ctrlProp56.xml><?xml version="1.0" encoding="utf-8"?>
<formControlPr xmlns="http://schemas.microsoft.com/office/spreadsheetml/2009/9/main" objectType="CheckBox" checked="Checked" fmlaLink="$J$219" lockText="1" noThreeD="1"/>
</file>

<file path=xl/ctrlProps/ctrlProp57.xml><?xml version="1.0" encoding="utf-8"?>
<formControlPr xmlns="http://schemas.microsoft.com/office/spreadsheetml/2009/9/main" objectType="CheckBox" checked="Checked" fmlaLink="$J$220" lockText="1" noThreeD="1"/>
</file>

<file path=xl/ctrlProps/ctrlProp58.xml><?xml version="1.0" encoding="utf-8"?>
<formControlPr xmlns="http://schemas.microsoft.com/office/spreadsheetml/2009/9/main" objectType="CheckBox" fmlaLink="$N$214" lockText="1" noThreeD="1"/>
</file>

<file path=xl/ctrlProps/ctrlProp59.xml><?xml version="1.0" encoding="utf-8"?>
<formControlPr xmlns="http://schemas.microsoft.com/office/spreadsheetml/2009/9/main" objectType="CheckBox" fmlaLink="$N$215" lockText="1" noThreeD="1"/>
</file>

<file path=xl/ctrlProps/ctrlProp6.xml><?xml version="1.0" encoding="utf-8"?>
<formControlPr xmlns="http://schemas.microsoft.com/office/spreadsheetml/2009/9/main" objectType="CheckBox" checked="Checked" fmlaLink="$H$125" lockText="1" noThreeD="1"/>
</file>

<file path=xl/ctrlProps/ctrlProp60.xml><?xml version="1.0" encoding="utf-8"?>
<formControlPr xmlns="http://schemas.microsoft.com/office/spreadsheetml/2009/9/main" objectType="CheckBox" fmlaLink="$N$216" lockText="1" noThreeD="1"/>
</file>

<file path=xl/ctrlProps/ctrlProp61.xml><?xml version="1.0" encoding="utf-8"?>
<formControlPr xmlns="http://schemas.microsoft.com/office/spreadsheetml/2009/9/main" objectType="CheckBox" checked="Checked" fmlaLink="$N$217" lockText="1" noThreeD="1"/>
</file>

<file path=xl/ctrlProps/ctrlProp62.xml><?xml version="1.0" encoding="utf-8"?>
<formControlPr xmlns="http://schemas.microsoft.com/office/spreadsheetml/2009/9/main" objectType="CheckBox" fmlaLink="$N$219" lockText="1" noThreeD="1"/>
</file>

<file path=xl/ctrlProps/ctrlProp63.xml><?xml version="1.0" encoding="utf-8"?>
<formControlPr xmlns="http://schemas.microsoft.com/office/spreadsheetml/2009/9/main" objectType="CheckBox" fmlaLink="$N$220" lockText="1" noThreeD="1"/>
</file>

<file path=xl/ctrlProps/ctrlProp64.xml><?xml version="1.0" encoding="utf-8"?>
<formControlPr xmlns="http://schemas.microsoft.com/office/spreadsheetml/2009/9/main" objectType="CheckBox" fmlaLink="$R$214" lockText="1" noThreeD="1"/>
</file>

<file path=xl/ctrlProps/ctrlProp65.xml><?xml version="1.0" encoding="utf-8"?>
<formControlPr xmlns="http://schemas.microsoft.com/office/spreadsheetml/2009/9/main" objectType="CheckBox" fmlaLink="$R$215" lockText="1" noThreeD="1"/>
</file>

<file path=xl/ctrlProps/ctrlProp66.xml><?xml version="1.0" encoding="utf-8"?>
<formControlPr xmlns="http://schemas.microsoft.com/office/spreadsheetml/2009/9/main" objectType="CheckBox" checked="Checked" fmlaLink="$R$216" lockText="1" noThreeD="1"/>
</file>

<file path=xl/ctrlProps/ctrlProp67.xml><?xml version="1.0" encoding="utf-8"?>
<formControlPr xmlns="http://schemas.microsoft.com/office/spreadsheetml/2009/9/main" objectType="CheckBox" checked="Checked" fmlaLink="$R$217" lockText="1" noThreeD="1"/>
</file>

<file path=xl/ctrlProps/ctrlProp68.xml><?xml version="1.0" encoding="utf-8"?>
<formControlPr xmlns="http://schemas.microsoft.com/office/spreadsheetml/2009/9/main" objectType="CheckBox" checked="Checked" fmlaLink="$R$219" lockText="1" noThreeD="1"/>
</file>

<file path=xl/ctrlProps/ctrlProp69.xml><?xml version="1.0" encoding="utf-8"?>
<formControlPr xmlns="http://schemas.microsoft.com/office/spreadsheetml/2009/9/main" objectType="CheckBox" fmlaLink="$R$220" lockText="1" noThreeD="1"/>
</file>

<file path=xl/ctrlProps/ctrlProp7.xml><?xml version="1.0" encoding="utf-8"?>
<formControlPr xmlns="http://schemas.microsoft.com/office/spreadsheetml/2009/9/main" objectType="CheckBox" checked="Checked" fmlaLink="$H$126" lockText="1" noThreeD="1"/>
</file>

<file path=xl/ctrlProps/ctrlProp70.xml><?xml version="1.0" encoding="utf-8"?>
<formControlPr xmlns="http://schemas.microsoft.com/office/spreadsheetml/2009/9/main" objectType="CheckBox" fmlaLink="$V$214" lockText="1" noThreeD="1"/>
</file>

<file path=xl/ctrlProps/ctrlProp71.xml><?xml version="1.0" encoding="utf-8"?>
<formControlPr xmlns="http://schemas.microsoft.com/office/spreadsheetml/2009/9/main" objectType="CheckBox" checked="Checked" fmlaLink="$V$215" lockText="1" noThreeD="1"/>
</file>

<file path=xl/ctrlProps/ctrlProp72.xml><?xml version="1.0" encoding="utf-8"?>
<formControlPr xmlns="http://schemas.microsoft.com/office/spreadsheetml/2009/9/main" objectType="CheckBox" checked="Checked" fmlaLink="$V$216" lockText="1" noThreeD="1"/>
</file>

<file path=xl/ctrlProps/ctrlProp73.xml><?xml version="1.0" encoding="utf-8"?>
<formControlPr xmlns="http://schemas.microsoft.com/office/spreadsheetml/2009/9/main" objectType="CheckBox" fmlaLink="$V$217" lockText="1" noThreeD="1"/>
</file>

<file path=xl/ctrlProps/ctrlProp74.xml><?xml version="1.0" encoding="utf-8"?>
<formControlPr xmlns="http://schemas.microsoft.com/office/spreadsheetml/2009/9/main" objectType="CheckBox" fmlaLink="$V$219" lockText="1" noThreeD="1"/>
</file>

<file path=xl/ctrlProps/ctrlProp75.xml><?xml version="1.0" encoding="utf-8"?>
<formControlPr xmlns="http://schemas.microsoft.com/office/spreadsheetml/2009/9/main" objectType="CheckBox" checked="Checked" fmlaLink="$V$220" lockText="1" noThreeD="1"/>
</file>

<file path=xl/ctrlProps/ctrlProp76.xml><?xml version="1.0" encoding="utf-8"?>
<formControlPr xmlns="http://schemas.microsoft.com/office/spreadsheetml/2009/9/main" objectType="CheckBox" checked="Checked" fmlaLink="$Z$214" lockText="1" noThreeD="1"/>
</file>

<file path=xl/ctrlProps/ctrlProp77.xml><?xml version="1.0" encoding="utf-8"?>
<formControlPr xmlns="http://schemas.microsoft.com/office/spreadsheetml/2009/9/main" objectType="CheckBox" checked="Checked" fmlaLink="$Z$215" lockText="1" noThreeD="1"/>
</file>

<file path=xl/ctrlProps/ctrlProp78.xml><?xml version="1.0" encoding="utf-8"?>
<formControlPr xmlns="http://schemas.microsoft.com/office/spreadsheetml/2009/9/main" objectType="CheckBox" checked="Checked" fmlaLink="$Z$216" lockText="1" noThreeD="1"/>
</file>

<file path=xl/ctrlProps/ctrlProp79.xml><?xml version="1.0" encoding="utf-8"?>
<formControlPr xmlns="http://schemas.microsoft.com/office/spreadsheetml/2009/9/main" objectType="CheckBox" checked="Checked" fmlaLink="$Z$217" lockText="1" noThreeD="1"/>
</file>

<file path=xl/ctrlProps/ctrlProp8.xml><?xml version="1.0" encoding="utf-8"?>
<formControlPr xmlns="http://schemas.microsoft.com/office/spreadsheetml/2009/9/main" objectType="CheckBox" checked="Checked" fmlaLink="$H$127" lockText="1" noThreeD="1"/>
</file>

<file path=xl/ctrlProps/ctrlProp80.xml><?xml version="1.0" encoding="utf-8"?>
<formControlPr xmlns="http://schemas.microsoft.com/office/spreadsheetml/2009/9/main" objectType="CheckBox" fmlaLink="$Z$219" lockText="1" noThreeD="1"/>
</file>

<file path=xl/ctrlProps/ctrlProp81.xml><?xml version="1.0" encoding="utf-8"?>
<formControlPr xmlns="http://schemas.microsoft.com/office/spreadsheetml/2009/9/main" objectType="CheckBox" fmlaLink="$Z$220" lockText="1" noThreeD="1"/>
</file>

<file path=xl/ctrlProps/ctrlProp82.xml><?xml version="1.0" encoding="utf-8"?>
<formControlPr xmlns="http://schemas.microsoft.com/office/spreadsheetml/2009/9/main" objectType="CheckBox" checked="Checked" fmlaLink="S195" lockText="1" noThreeD="1"/>
</file>

<file path=xl/ctrlProps/ctrlProp83.xml><?xml version="1.0" encoding="utf-8"?>
<formControlPr xmlns="http://schemas.microsoft.com/office/spreadsheetml/2009/9/main" objectType="CheckBox" checked="Checked" fmlaLink="S196" lockText="1" noThreeD="1"/>
</file>

<file path=xl/ctrlProps/ctrlProp84.xml><?xml version="1.0" encoding="utf-8"?>
<formControlPr xmlns="http://schemas.microsoft.com/office/spreadsheetml/2009/9/main" objectType="CheckBox" fmlaLink="S197" lockText="1" noThreeD="1"/>
</file>

<file path=xl/ctrlProps/ctrlProp85.xml><?xml version="1.0" encoding="utf-8"?>
<formControlPr xmlns="http://schemas.microsoft.com/office/spreadsheetml/2009/9/main" objectType="CheckBox" checked="Checked" fmlaLink="S198" lockText="1" noThreeD="1"/>
</file>

<file path=xl/ctrlProps/ctrlProp86.xml><?xml version="1.0" encoding="utf-8"?>
<formControlPr xmlns="http://schemas.microsoft.com/office/spreadsheetml/2009/9/main" objectType="CheckBox" checked="Checked" fmlaLink="S199" lockText="1" noThreeD="1"/>
</file>

<file path=xl/ctrlProps/ctrlProp87.xml><?xml version="1.0" encoding="utf-8"?>
<formControlPr xmlns="http://schemas.microsoft.com/office/spreadsheetml/2009/9/main" objectType="CheckBox" fmlaLink="S200" lockText="1" noThreeD="1"/>
</file>

<file path=xl/ctrlProps/ctrlProp88.xml><?xml version="1.0" encoding="utf-8"?>
<formControlPr xmlns="http://schemas.microsoft.com/office/spreadsheetml/2009/9/main" objectType="CheckBox" fmlaLink="S201" lockText="1" noThreeD="1"/>
</file>

<file path=xl/ctrlProps/ctrlProp89.xml><?xml version="1.0" encoding="utf-8"?>
<formControlPr xmlns="http://schemas.microsoft.com/office/spreadsheetml/2009/9/main" objectType="CheckBox" fmlaLink="$K$209" lockText="1" noThreeD="1"/>
</file>

<file path=xl/ctrlProps/ctrlProp9.xml><?xml version="1.0" encoding="utf-8"?>
<formControlPr xmlns="http://schemas.microsoft.com/office/spreadsheetml/2009/9/main" objectType="CheckBox" fmlaLink="$H$131" lockText="1" noThreeD="1"/>
</file>

<file path=xl/ctrlProps/ctrlProp90.xml><?xml version="1.0" encoding="utf-8"?>
<formControlPr xmlns="http://schemas.microsoft.com/office/spreadsheetml/2009/9/main" objectType="CheckBox" fmlaLink="$K$210" lockText="1" noThreeD="1"/>
</file>

<file path=xl/ctrlProps/ctrlProp91.xml><?xml version="1.0" encoding="utf-8"?>
<formControlPr xmlns="http://schemas.microsoft.com/office/spreadsheetml/2009/9/main" objectType="CheckBox" fmlaLink="$K$211" lockText="1" noThreeD="1"/>
</file>

<file path=xl/ctrlProps/ctrlProp92.xml><?xml version="1.0" encoding="utf-8"?>
<formControlPr xmlns="http://schemas.microsoft.com/office/spreadsheetml/2009/9/main" objectType="CheckBox" fmlaLink="O209" lockText="1" noThreeD="1"/>
</file>

<file path=xl/ctrlProps/ctrlProp93.xml><?xml version="1.0" encoding="utf-8"?>
<formControlPr xmlns="http://schemas.microsoft.com/office/spreadsheetml/2009/9/main" objectType="CheckBox" checked="Checked" fmlaLink="O210" lockText="1" noThreeD="1"/>
</file>

<file path=xl/ctrlProps/ctrlProp94.xml><?xml version="1.0" encoding="utf-8"?>
<formControlPr xmlns="http://schemas.microsoft.com/office/spreadsheetml/2009/9/main" objectType="CheckBox" fmlaLink="O211" lockText="1" noThreeD="1"/>
</file>

<file path=xl/ctrlProps/ctrlProp95.xml><?xml version="1.0" encoding="utf-8"?>
<formControlPr xmlns="http://schemas.microsoft.com/office/spreadsheetml/2009/9/main" objectType="CheckBox" fmlaLink="$W$209" lockText="1" noThreeD="1"/>
</file>

<file path=xl/ctrlProps/ctrlProp96.xml><?xml version="1.0" encoding="utf-8"?>
<formControlPr xmlns="http://schemas.microsoft.com/office/spreadsheetml/2009/9/main" objectType="CheckBox" fmlaLink="$W$210" lockText="1" noThreeD="1"/>
</file>

<file path=xl/ctrlProps/ctrlProp97.xml><?xml version="1.0" encoding="utf-8"?>
<formControlPr xmlns="http://schemas.microsoft.com/office/spreadsheetml/2009/9/main" objectType="CheckBox" fmlaLink="$W$211" lockText="1" noThreeD="1"/>
</file>

<file path=xl/ctrlProps/ctrlProp98.xml><?xml version="1.0" encoding="utf-8"?>
<formControlPr xmlns="http://schemas.microsoft.com/office/spreadsheetml/2009/9/main" objectType="CheckBox" fmlaLink="S209" lockText="1" noThreeD="1"/>
</file>

<file path=xl/ctrlProps/ctrlProp99.xml><?xml version="1.0" encoding="utf-8"?>
<formControlPr xmlns="http://schemas.microsoft.com/office/spreadsheetml/2009/9/main" objectType="CheckBox" fmlaLink="S2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1057275</xdr:colOff>
          <xdr:row>14</xdr:row>
          <xdr:rowOff>19050</xdr:rowOff>
        </xdr:to>
        <xdr:sp macro="" textlink="">
          <xdr:nvSpPr>
            <xdr:cNvPr id="9217" name="Check Box 1" hidden="1">
              <a:extLst>
                <a:ext uri="{63B3BB69-23CF-44E3-9099-C40C66FF867C}">
                  <a14:compatExt spid="_x0000_s9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Biberstufe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1057275</xdr:colOff>
          <xdr:row>15</xdr:row>
          <xdr:rowOff>19050</xdr:rowOff>
        </xdr:to>
        <xdr:sp macro="" textlink="">
          <xdr:nvSpPr>
            <xdr:cNvPr id="9218" name="Check Box 2" hidden="1">
              <a:extLst>
                <a:ext uri="{63B3BB69-23CF-44E3-9099-C40C66FF867C}">
                  <a14:compatExt spid="_x0000_s9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Wolfsstufe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1057275</xdr:colOff>
          <xdr:row>16</xdr:row>
          <xdr:rowOff>19050</xdr:rowOff>
        </xdr:to>
        <xdr:sp macro="" textlink="">
          <xdr:nvSpPr>
            <xdr:cNvPr id="9219" name="Check Box 3" hidden="1">
              <a:extLst>
                <a:ext uri="{63B3BB69-23CF-44E3-9099-C40C66FF867C}">
                  <a14:compatExt spid="_x0000_s92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Pfadistufe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1057275</xdr:colOff>
          <xdr:row>17</xdr:row>
          <xdr:rowOff>19050</xdr:rowOff>
        </xdr:to>
        <xdr:sp macro="" textlink="">
          <xdr:nvSpPr>
            <xdr:cNvPr id="9220" name="Check Box 4" hidden="1">
              <a:extLst>
                <a:ext uri="{63B3BB69-23CF-44E3-9099-C40C66FF867C}">
                  <a14:compatExt spid="_x0000_s92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Piostufe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1057275</xdr:colOff>
          <xdr:row>18</xdr:row>
          <xdr:rowOff>38100</xdr:rowOff>
        </xdr:to>
        <xdr:sp macro="" textlink="">
          <xdr:nvSpPr>
            <xdr:cNvPr id="9221" name="Check Box 5" hidden="1">
              <a:extLst>
                <a:ext uri="{63B3BB69-23CF-44E3-9099-C40C66FF867C}">
                  <a14:compatExt spid="_x0000_s92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Roverstufe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0</xdr:rowOff>
        </xdr:from>
        <xdr:to>
          <xdr:col>2</xdr:col>
          <xdr:colOff>2162175</xdr:colOff>
          <xdr:row>125</xdr:row>
          <xdr:rowOff>38100</xdr:rowOff>
        </xdr:to>
        <xdr:sp macro="" textlink="">
          <xdr:nvSpPr>
            <xdr:cNvPr id="9222" name="Check Box 6" hidden="1">
              <a:extLst>
                <a:ext uri="{63B3BB69-23CF-44E3-9099-C40C66FF867C}">
                  <a14:compatExt spid="_x0000_s92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Schriftlich (E-Mail, Brief, SMS etc.)</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2</xdr:col>
          <xdr:colOff>1104900</xdr:colOff>
          <xdr:row>126</xdr:row>
          <xdr:rowOff>19050</xdr:rowOff>
        </xdr:to>
        <xdr:sp macro="" textlink="">
          <xdr:nvSpPr>
            <xdr:cNvPr id="9223" name="Check Box 7" hidden="1">
              <a:extLst>
                <a:ext uri="{63B3BB69-23CF-44E3-9099-C40C66FF867C}">
                  <a14:compatExt spid="_x0000_s92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Telefonisch</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0</xdr:rowOff>
        </xdr:from>
        <xdr:to>
          <xdr:col>2</xdr:col>
          <xdr:colOff>2162175</xdr:colOff>
          <xdr:row>127</xdr:row>
          <xdr:rowOff>38100</xdr:rowOff>
        </xdr:to>
        <xdr:sp macro="" textlink="">
          <xdr:nvSpPr>
            <xdr:cNvPr id="9224" name="Check Box 8" hidden="1">
              <a:extLst>
                <a:ext uri="{63B3BB69-23CF-44E3-9099-C40C66FF867C}">
                  <a14:compatExt spid="_x0000_s92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Persönlich (Sitzungen, Besuche etc.)</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2</xdr:col>
          <xdr:colOff>1104900</xdr:colOff>
          <xdr:row>131</xdr:row>
          <xdr:rowOff>19050</xdr:rowOff>
        </xdr:to>
        <xdr:sp macro="" textlink="">
          <xdr:nvSpPr>
            <xdr:cNvPr id="9225" name="Check Box 9" hidden="1">
              <a:extLst>
                <a:ext uri="{63B3BB69-23CF-44E3-9099-C40C66FF867C}">
                  <a14:compatExt spid="_x0000_s92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Abteilungsleiter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0</xdr:rowOff>
        </xdr:from>
        <xdr:to>
          <xdr:col>2</xdr:col>
          <xdr:colOff>1104900</xdr:colOff>
          <xdr:row>132</xdr:row>
          <xdr:rowOff>19050</xdr:rowOff>
        </xdr:to>
        <xdr:sp macro="" textlink="">
          <xdr:nvSpPr>
            <xdr:cNvPr id="9226" name="Check Box 10" hidden="1">
              <a:extLst>
                <a:ext uri="{63B3BB69-23CF-44E3-9099-C40C66FF867C}">
                  <a14:compatExt spid="_x0000_s92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Stufenleiter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132</xdr:row>
          <xdr:rowOff>0</xdr:rowOff>
        </xdr:from>
        <xdr:to>
          <xdr:col>2</xdr:col>
          <xdr:colOff>1104900</xdr:colOff>
          <xdr:row>133</xdr:row>
          <xdr:rowOff>19050</xdr:rowOff>
        </xdr:to>
        <xdr:sp macro="" textlink="">
          <xdr:nvSpPr>
            <xdr:cNvPr id="9227" name="Check Box 11" hidden="1">
              <a:extLst>
                <a:ext uri="{63B3BB69-23CF-44E3-9099-C40C66FF867C}">
                  <a14:compatExt spid="_x0000_s92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0</xdr:rowOff>
        </xdr:from>
        <xdr:to>
          <xdr:col>2</xdr:col>
          <xdr:colOff>1104900</xdr:colOff>
          <xdr:row>134</xdr:row>
          <xdr:rowOff>19050</xdr:rowOff>
        </xdr:to>
        <xdr:sp macro="" textlink="">
          <xdr:nvSpPr>
            <xdr:cNvPr id="9228" name="Check Box 12" hidden="1">
              <a:extLst>
                <a:ext uri="{63B3BB69-23CF-44E3-9099-C40C66FF867C}">
                  <a14:compatExt spid="_x0000_s92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übrige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0</xdr:rowOff>
        </xdr:from>
        <xdr:to>
          <xdr:col>2</xdr:col>
          <xdr:colOff>2162175</xdr:colOff>
          <xdr:row>139</xdr:row>
          <xdr:rowOff>38100</xdr:rowOff>
        </xdr:to>
        <xdr:sp macro="" textlink="">
          <xdr:nvSpPr>
            <xdr:cNvPr id="9229" name="Check Box 13" hidden="1">
              <a:extLst>
                <a:ext uri="{63B3BB69-23CF-44E3-9099-C40C66FF867C}">
                  <a14:compatExt spid="_x0000_s92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Besprechung Lagerprogramm</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139</xdr:row>
          <xdr:rowOff>0</xdr:rowOff>
        </xdr:from>
        <xdr:to>
          <xdr:col>2</xdr:col>
          <xdr:colOff>1104900</xdr:colOff>
          <xdr:row>140</xdr:row>
          <xdr:rowOff>19050</xdr:rowOff>
        </xdr:to>
        <xdr:sp macro="" textlink="">
          <xdr:nvSpPr>
            <xdr:cNvPr id="9230" name="Check Box 14" hidden="1">
              <a:extLst>
                <a:ext uri="{63B3BB69-23CF-44E3-9099-C40C66FF867C}">
                  <a14:compatExt spid="_x0000_s92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Lagerbesuch</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140</xdr:row>
          <xdr:rowOff>0</xdr:rowOff>
        </xdr:from>
        <xdr:to>
          <xdr:col>2</xdr:col>
          <xdr:colOff>2162175</xdr:colOff>
          <xdr:row>141</xdr:row>
          <xdr:rowOff>38100</xdr:rowOff>
        </xdr:to>
        <xdr:sp macro="" textlink="">
          <xdr:nvSpPr>
            <xdr:cNvPr id="9231" name="Check Box 15" hidden="1">
              <a:extLst>
                <a:ext uri="{63B3BB69-23CF-44E3-9099-C40C66FF867C}">
                  <a14:compatExt spid="_x0000_s92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Jahresanfang / Jahresplanung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141</xdr:row>
          <xdr:rowOff>0</xdr:rowOff>
        </xdr:from>
        <xdr:to>
          <xdr:col>2</xdr:col>
          <xdr:colOff>2162175</xdr:colOff>
          <xdr:row>142</xdr:row>
          <xdr:rowOff>38100</xdr:rowOff>
        </xdr:to>
        <xdr:sp macro="" textlink="">
          <xdr:nvSpPr>
            <xdr:cNvPr id="9232" name="Check Box 16" hidden="1">
              <a:extLst>
                <a:ext uri="{63B3BB69-23CF-44E3-9099-C40C66FF867C}">
                  <a14:compatExt spid="_x0000_s92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Jahresabschluss / Jahresauswertung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142</xdr:row>
          <xdr:rowOff>0</xdr:rowOff>
        </xdr:from>
        <xdr:to>
          <xdr:col>2</xdr:col>
          <xdr:colOff>1104900</xdr:colOff>
          <xdr:row>143</xdr:row>
          <xdr:rowOff>19050</xdr:rowOff>
        </xdr:to>
        <xdr:sp macro="" textlink="">
          <xdr:nvSpPr>
            <xdr:cNvPr id="9233" name="Check Box 17" hidden="1">
              <a:extLst>
                <a:ext uri="{63B3BB69-23CF-44E3-9099-C40C66FF867C}">
                  <a14:compatExt spid="_x0000_s92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übrige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146</xdr:row>
          <xdr:rowOff>0</xdr:rowOff>
        </xdr:from>
        <xdr:to>
          <xdr:col>2</xdr:col>
          <xdr:colOff>1104900</xdr:colOff>
          <xdr:row>147</xdr:row>
          <xdr:rowOff>19050</xdr:rowOff>
        </xdr:to>
        <xdr:sp macro="" textlink="">
          <xdr:nvSpPr>
            <xdr:cNvPr id="9234" name="Check Box 18" hidden="1">
              <a:extLst>
                <a:ext uri="{63B3BB69-23CF-44E3-9099-C40C66FF867C}">
                  <a14:compatExt spid="_x0000_s92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Elternrat</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147</xdr:row>
          <xdr:rowOff>0</xdr:rowOff>
        </xdr:from>
        <xdr:to>
          <xdr:col>2</xdr:col>
          <xdr:colOff>2162175</xdr:colOff>
          <xdr:row>148</xdr:row>
          <xdr:rowOff>38100</xdr:rowOff>
        </xdr:to>
        <xdr:sp macro="" textlink="">
          <xdr:nvSpPr>
            <xdr:cNvPr id="9235" name="Check Box 19" hidden="1">
              <a:extLst>
                <a:ext uri="{63B3BB69-23CF-44E3-9099-C40C66FF867C}">
                  <a14:compatExt spid="_x0000_s92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Altpfadfinderverein (APV)</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0</xdr:rowOff>
        </xdr:from>
        <xdr:to>
          <xdr:col>2</xdr:col>
          <xdr:colOff>1104900</xdr:colOff>
          <xdr:row>149</xdr:row>
          <xdr:rowOff>19050</xdr:rowOff>
        </xdr:to>
        <xdr:sp macro="" textlink="">
          <xdr:nvSpPr>
            <xdr:cNvPr id="9236" name="Check Box 20" hidden="1">
              <a:extLst>
                <a:ext uri="{63B3BB69-23CF-44E3-9099-C40C66FF867C}">
                  <a14:compatExt spid="_x0000_s92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Präses</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149</xdr:row>
          <xdr:rowOff>0</xdr:rowOff>
        </xdr:from>
        <xdr:to>
          <xdr:col>2</xdr:col>
          <xdr:colOff>1104900</xdr:colOff>
          <xdr:row>150</xdr:row>
          <xdr:rowOff>19050</xdr:rowOff>
        </xdr:to>
        <xdr:sp macro="" textlink="">
          <xdr:nvSpPr>
            <xdr:cNvPr id="9237" name="Check Box 21" hidden="1">
              <a:extLst>
                <a:ext uri="{63B3BB69-23CF-44E3-9099-C40C66FF867C}">
                  <a14:compatExt spid="_x0000_s92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Abteilungskomitee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0</xdr:rowOff>
        </xdr:from>
        <xdr:to>
          <xdr:col>2</xdr:col>
          <xdr:colOff>2162175</xdr:colOff>
          <xdr:row>151</xdr:row>
          <xdr:rowOff>38100</xdr:rowOff>
        </xdr:to>
        <xdr:sp macro="" textlink="">
          <xdr:nvSpPr>
            <xdr:cNvPr id="9238" name="Check Box 22" hidden="1">
              <a:extLst>
                <a:ext uri="{63B3BB69-23CF-44E3-9099-C40C66FF867C}">
                  <a14:compatExt spid="_x0000_s92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Corps / Bezirk / Region</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2</xdr:col>
          <xdr:colOff>2162175</xdr:colOff>
          <xdr:row>112</xdr:row>
          <xdr:rowOff>0</xdr:rowOff>
        </xdr:to>
        <xdr:sp macro="" textlink="">
          <xdr:nvSpPr>
            <xdr:cNvPr id="9239" name="Check Box 23" hidden="1">
              <a:extLst>
                <a:ext uri="{63B3BB69-23CF-44E3-9099-C40C66FF867C}">
                  <a14:compatExt spid="_x0000_s92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Internetauftritt</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2162175</xdr:colOff>
          <xdr:row>113</xdr:row>
          <xdr:rowOff>38100</xdr:rowOff>
        </xdr:to>
        <xdr:sp macro="" textlink="">
          <xdr:nvSpPr>
            <xdr:cNvPr id="9240" name="Check Box 24" hidden="1">
              <a:extLst>
                <a:ext uri="{63B3BB69-23CF-44E3-9099-C40C66FF867C}">
                  <a14:compatExt spid="_x0000_s92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Lagerberichte in der (Lokal-)Zeitung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2</xdr:col>
          <xdr:colOff>2162175</xdr:colOff>
          <xdr:row>114</xdr:row>
          <xdr:rowOff>38100</xdr:rowOff>
        </xdr:to>
        <xdr:sp macro="" textlink="">
          <xdr:nvSpPr>
            <xdr:cNvPr id="9241" name="Check Box 25" hidden="1">
              <a:extLst>
                <a:ext uri="{63B3BB69-23CF-44E3-9099-C40C66FF867C}">
                  <a14:compatExt spid="_x0000_s92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Werbeübung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2</xdr:col>
          <xdr:colOff>1104900</xdr:colOff>
          <xdr:row>115</xdr:row>
          <xdr:rowOff>19050</xdr:rowOff>
        </xdr:to>
        <xdr:sp macro="" textlink="">
          <xdr:nvSpPr>
            <xdr:cNvPr id="9242" name="Check Box 26" hidden="1">
              <a:extLst>
                <a:ext uri="{63B3BB69-23CF-44E3-9099-C40C66FF867C}">
                  <a14:compatExt spid="_x0000_s92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Werbung in Schulen</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723900</xdr:colOff>
          <xdr:row>116</xdr:row>
          <xdr:rowOff>38100</xdr:rowOff>
        </xdr:to>
        <xdr:sp macro="" textlink="">
          <xdr:nvSpPr>
            <xdr:cNvPr id="9243" name="Check Box 27" hidden="1">
              <a:extLst>
                <a:ext uri="{63B3BB69-23CF-44E3-9099-C40C66FF867C}">
                  <a14:compatExt spid="_x0000_s9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Weitere: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0</xdr:rowOff>
        </xdr:from>
        <xdr:to>
          <xdr:col>2</xdr:col>
          <xdr:colOff>1104900</xdr:colOff>
          <xdr:row>173</xdr:row>
          <xdr:rowOff>19050</xdr:rowOff>
        </xdr:to>
        <xdr:sp macro="" textlink="">
          <xdr:nvSpPr>
            <xdr:cNvPr id="9244" name="Check Box 28" hidden="1">
              <a:extLst>
                <a:ext uri="{63B3BB69-23CF-44E3-9099-C40C66FF867C}">
                  <a14:compatExt spid="_x0000_s9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Berg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174</xdr:row>
          <xdr:rowOff>0</xdr:rowOff>
        </xdr:from>
        <xdr:to>
          <xdr:col>2</xdr:col>
          <xdr:colOff>1104900</xdr:colOff>
          <xdr:row>175</xdr:row>
          <xdr:rowOff>19050</xdr:rowOff>
        </xdr:to>
        <xdr:sp macro="" textlink="">
          <xdr:nvSpPr>
            <xdr:cNvPr id="9245" name="Check Box 29" hidden="1">
              <a:extLst>
                <a:ext uri="{63B3BB69-23CF-44E3-9099-C40C66FF867C}">
                  <a14:compatExt spid="_x0000_s9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Wasser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176</xdr:row>
          <xdr:rowOff>0</xdr:rowOff>
        </xdr:from>
        <xdr:to>
          <xdr:col>2</xdr:col>
          <xdr:colOff>1104900</xdr:colOff>
          <xdr:row>177</xdr:row>
          <xdr:rowOff>19050</xdr:rowOff>
        </xdr:to>
        <xdr:sp macro="" textlink="">
          <xdr:nvSpPr>
            <xdr:cNvPr id="9246" name="Check Box 30" hidden="1">
              <a:extLst>
                <a:ext uri="{63B3BB69-23CF-44E3-9099-C40C66FF867C}">
                  <a14:compatExt spid="_x0000_s9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Schnee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194</xdr:row>
          <xdr:rowOff>0</xdr:rowOff>
        </xdr:from>
        <xdr:to>
          <xdr:col>9</xdr:col>
          <xdr:colOff>381000</xdr:colOff>
          <xdr:row>195</xdr:row>
          <xdr:rowOff>38100</xdr:rowOff>
        </xdr:to>
        <xdr:sp macro="" textlink="">
          <xdr:nvSpPr>
            <xdr:cNvPr id="9247" name="Check Box 31" hidden="1">
              <a:extLst>
                <a:ext uri="{63B3BB69-23CF-44E3-9099-C40C66FF867C}">
                  <a14:compatExt spid="_x0000_s9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195</xdr:row>
          <xdr:rowOff>0</xdr:rowOff>
        </xdr:from>
        <xdr:to>
          <xdr:col>9</xdr:col>
          <xdr:colOff>381000</xdr:colOff>
          <xdr:row>196</xdr:row>
          <xdr:rowOff>38100</xdr:rowOff>
        </xdr:to>
        <xdr:sp macro="" textlink="">
          <xdr:nvSpPr>
            <xdr:cNvPr id="9248" name="Check Box 32" hidden="1">
              <a:extLst>
                <a:ext uri="{63B3BB69-23CF-44E3-9099-C40C66FF867C}">
                  <a14:compatExt spid="_x0000_s9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196</xdr:row>
          <xdr:rowOff>0</xdr:rowOff>
        </xdr:from>
        <xdr:to>
          <xdr:col>9</xdr:col>
          <xdr:colOff>381000</xdr:colOff>
          <xdr:row>197</xdr:row>
          <xdr:rowOff>38100</xdr:rowOff>
        </xdr:to>
        <xdr:sp macro="" textlink="">
          <xdr:nvSpPr>
            <xdr:cNvPr id="9249" name="Check Box 33" hidden="1">
              <a:extLst>
                <a:ext uri="{63B3BB69-23CF-44E3-9099-C40C66FF867C}">
                  <a14:compatExt spid="_x0000_s9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197</xdr:row>
          <xdr:rowOff>0</xdr:rowOff>
        </xdr:from>
        <xdr:to>
          <xdr:col>9</xdr:col>
          <xdr:colOff>381000</xdr:colOff>
          <xdr:row>198</xdr:row>
          <xdr:rowOff>38100</xdr:rowOff>
        </xdr:to>
        <xdr:sp macro="" textlink="">
          <xdr:nvSpPr>
            <xdr:cNvPr id="9250" name="Check Box 34" hidden="1">
              <a:extLst>
                <a:ext uri="{63B3BB69-23CF-44E3-9099-C40C66FF867C}">
                  <a14:compatExt spid="_x0000_s9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198</xdr:row>
          <xdr:rowOff>0</xdr:rowOff>
        </xdr:from>
        <xdr:to>
          <xdr:col>9</xdr:col>
          <xdr:colOff>381000</xdr:colOff>
          <xdr:row>199</xdr:row>
          <xdr:rowOff>38100</xdr:rowOff>
        </xdr:to>
        <xdr:sp macro="" textlink="">
          <xdr:nvSpPr>
            <xdr:cNvPr id="9251" name="Check Box 35" hidden="1">
              <a:extLst>
                <a:ext uri="{63B3BB69-23CF-44E3-9099-C40C66FF867C}">
                  <a14:compatExt spid="_x0000_s9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199</xdr:row>
          <xdr:rowOff>0</xdr:rowOff>
        </xdr:from>
        <xdr:to>
          <xdr:col>9</xdr:col>
          <xdr:colOff>381000</xdr:colOff>
          <xdr:row>200</xdr:row>
          <xdr:rowOff>38100</xdr:rowOff>
        </xdr:to>
        <xdr:sp macro="" textlink="">
          <xdr:nvSpPr>
            <xdr:cNvPr id="9252" name="Check Box 36" hidden="1">
              <a:extLst>
                <a:ext uri="{63B3BB69-23CF-44E3-9099-C40C66FF867C}">
                  <a14:compatExt spid="_x0000_s9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200</xdr:row>
          <xdr:rowOff>0</xdr:rowOff>
        </xdr:from>
        <xdr:to>
          <xdr:col>9</xdr:col>
          <xdr:colOff>381000</xdr:colOff>
          <xdr:row>201</xdr:row>
          <xdr:rowOff>38100</xdr:rowOff>
        </xdr:to>
        <xdr:sp macro="" textlink="">
          <xdr:nvSpPr>
            <xdr:cNvPr id="9253" name="Check Box 37" hidden="1">
              <a:extLst>
                <a:ext uri="{63B3BB69-23CF-44E3-9099-C40C66FF867C}">
                  <a14:compatExt spid="_x0000_s9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194</xdr:row>
          <xdr:rowOff>0</xdr:rowOff>
        </xdr:from>
        <xdr:to>
          <xdr:col>13</xdr:col>
          <xdr:colOff>381000</xdr:colOff>
          <xdr:row>195</xdr:row>
          <xdr:rowOff>38100</xdr:rowOff>
        </xdr:to>
        <xdr:sp macro="" textlink="">
          <xdr:nvSpPr>
            <xdr:cNvPr id="9254" name="Check Box 38" hidden="1">
              <a:extLst>
                <a:ext uri="{63B3BB69-23CF-44E3-9099-C40C66FF867C}">
                  <a14:compatExt spid="_x0000_s9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195</xdr:row>
          <xdr:rowOff>0</xdr:rowOff>
        </xdr:from>
        <xdr:to>
          <xdr:col>13</xdr:col>
          <xdr:colOff>381000</xdr:colOff>
          <xdr:row>196</xdr:row>
          <xdr:rowOff>38100</xdr:rowOff>
        </xdr:to>
        <xdr:sp macro="" textlink="">
          <xdr:nvSpPr>
            <xdr:cNvPr id="9255" name="Check Box 39" hidden="1">
              <a:extLst>
                <a:ext uri="{63B3BB69-23CF-44E3-9099-C40C66FF867C}">
                  <a14:compatExt spid="_x0000_s9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196</xdr:row>
          <xdr:rowOff>0</xdr:rowOff>
        </xdr:from>
        <xdr:to>
          <xdr:col>13</xdr:col>
          <xdr:colOff>381000</xdr:colOff>
          <xdr:row>197</xdr:row>
          <xdr:rowOff>38100</xdr:rowOff>
        </xdr:to>
        <xdr:sp macro="" textlink="">
          <xdr:nvSpPr>
            <xdr:cNvPr id="9256" name="Check Box 40" hidden="1">
              <a:extLst>
                <a:ext uri="{63B3BB69-23CF-44E3-9099-C40C66FF867C}">
                  <a14:compatExt spid="_x0000_s9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197</xdr:row>
          <xdr:rowOff>0</xdr:rowOff>
        </xdr:from>
        <xdr:to>
          <xdr:col>13</xdr:col>
          <xdr:colOff>381000</xdr:colOff>
          <xdr:row>198</xdr:row>
          <xdr:rowOff>38100</xdr:rowOff>
        </xdr:to>
        <xdr:sp macro="" textlink="">
          <xdr:nvSpPr>
            <xdr:cNvPr id="9257" name="Check Box 41" hidden="1">
              <a:extLst>
                <a:ext uri="{63B3BB69-23CF-44E3-9099-C40C66FF867C}">
                  <a14:compatExt spid="_x0000_s9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198</xdr:row>
          <xdr:rowOff>0</xdr:rowOff>
        </xdr:from>
        <xdr:to>
          <xdr:col>13</xdr:col>
          <xdr:colOff>381000</xdr:colOff>
          <xdr:row>199</xdr:row>
          <xdr:rowOff>38100</xdr:rowOff>
        </xdr:to>
        <xdr:sp macro="" textlink="">
          <xdr:nvSpPr>
            <xdr:cNvPr id="9258" name="Check Box 42" hidden="1">
              <a:extLst>
                <a:ext uri="{63B3BB69-23CF-44E3-9099-C40C66FF867C}">
                  <a14:compatExt spid="_x0000_s9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199</xdr:row>
          <xdr:rowOff>0</xdr:rowOff>
        </xdr:from>
        <xdr:to>
          <xdr:col>13</xdr:col>
          <xdr:colOff>381000</xdr:colOff>
          <xdr:row>200</xdr:row>
          <xdr:rowOff>38100</xdr:rowOff>
        </xdr:to>
        <xdr:sp macro="" textlink="">
          <xdr:nvSpPr>
            <xdr:cNvPr id="9259" name="Check Box 43" hidden="1">
              <a:extLst>
                <a:ext uri="{63B3BB69-23CF-44E3-9099-C40C66FF867C}">
                  <a14:compatExt spid="_x0000_s9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200</xdr:row>
          <xdr:rowOff>0</xdr:rowOff>
        </xdr:from>
        <xdr:to>
          <xdr:col>13</xdr:col>
          <xdr:colOff>381000</xdr:colOff>
          <xdr:row>201</xdr:row>
          <xdr:rowOff>38100</xdr:rowOff>
        </xdr:to>
        <xdr:sp macro="" textlink="">
          <xdr:nvSpPr>
            <xdr:cNvPr id="9260" name="Check Box 44" hidden="1">
              <a:extLst>
                <a:ext uri="{63B3BB69-23CF-44E3-9099-C40C66FF867C}">
                  <a14:compatExt spid="_x0000_s9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194</xdr:row>
          <xdr:rowOff>0</xdr:rowOff>
        </xdr:from>
        <xdr:to>
          <xdr:col>21</xdr:col>
          <xdr:colOff>381000</xdr:colOff>
          <xdr:row>195</xdr:row>
          <xdr:rowOff>38100</xdr:rowOff>
        </xdr:to>
        <xdr:sp macro="" textlink="">
          <xdr:nvSpPr>
            <xdr:cNvPr id="9261" name="Check Box 45" hidden="1">
              <a:extLst>
                <a:ext uri="{63B3BB69-23CF-44E3-9099-C40C66FF867C}">
                  <a14:compatExt spid="_x0000_s9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195</xdr:row>
          <xdr:rowOff>0</xdr:rowOff>
        </xdr:from>
        <xdr:to>
          <xdr:col>21</xdr:col>
          <xdr:colOff>381000</xdr:colOff>
          <xdr:row>196</xdr:row>
          <xdr:rowOff>38100</xdr:rowOff>
        </xdr:to>
        <xdr:sp macro="" textlink="">
          <xdr:nvSpPr>
            <xdr:cNvPr id="9262" name="Check Box 46" hidden="1">
              <a:extLst>
                <a:ext uri="{63B3BB69-23CF-44E3-9099-C40C66FF867C}">
                  <a14:compatExt spid="_x0000_s9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196</xdr:row>
          <xdr:rowOff>0</xdr:rowOff>
        </xdr:from>
        <xdr:to>
          <xdr:col>21</xdr:col>
          <xdr:colOff>381000</xdr:colOff>
          <xdr:row>197</xdr:row>
          <xdr:rowOff>38100</xdr:rowOff>
        </xdr:to>
        <xdr:sp macro="" textlink="">
          <xdr:nvSpPr>
            <xdr:cNvPr id="9263" name="Check Box 47" hidden="1">
              <a:extLst>
                <a:ext uri="{63B3BB69-23CF-44E3-9099-C40C66FF867C}">
                  <a14:compatExt spid="_x0000_s9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197</xdr:row>
          <xdr:rowOff>0</xdr:rowOff>
        </xdr:from>
        <xdr:to>
          <xdr:col>21</xdr:col>
          <xdr:colOff>381000</xdr:colOff>
          <xdr:row>198</xdr:row>
          <xdr:rowOff>38100</xdr:rowOff>
        </xdr:to>
        <xdr:sp macro="" textlink="">
          <xdr:nvSpPr>
            <xdr:cNvPr id="9264" name="Check Box 48" hidden="1">
              <a:extLst>
                <a:ext uri="{63B3BB69-23CF-44E3-9099-C40C66FF867C}">
                  <a14:compatExt spid="_x0000_s9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198</xdr:row>
          <xdr:rowOff>0</xdr:rowOff>
        </xdr:from>
        <xdr:to>
          <xdr:col>21</xdr:col>
          <xdr:colOff>381000</xdr:colOff>
          <xdr:row>199</xdr:row>
          <xdr:rowOff>38100</xdr:rowOff>
        </xdr:to>
        <xdr:sp macro="" textlink="">
          <xdr:nvSpPr>
            <xdr:cNvPr id="9265" name="Check Box 49" hidden="1">
              <a:extLst>
                <a:ext uri="{63B3BB69-23CF-44E3-9099-C40C66FF867C}">
                  <a14:compatExt spid="_x0000_s9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199</xdr:row>
          <xdr:rowOff>0</xdr:rowOff>
        </xdr:from>
        <xdr:to>
          <xdr:col>21</xdr:col>
          <xdr:colOff>381000</xdr:colOff>
          <xdr:row>200</xdr:row>
          <xdr:rowOff>38100</xdr:rowOff>
        </xdr:to>
        <xdr:sp macro="" textlink="">
          <xdr:nvSpPr>
            <xdr:cNvPr id="9266" name="Check Box 50" hidden="1">
              <a:extLst>
                <a:ext uri="{63B3BB69-23CF-44E3-9099-C40C66FF867C}">
                  <a14:compatExt spid="_x0000_s9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200</xdr:row>
          <xdr:rowOff>0</xdr:rowOff>
        </xdr:from>
        <xdr:to>
          <xdr:col>21</xdr:col>
          <xdr:colOff>381000</xdr:colOff>
          <xdr:row>201</xdr:row>
          <xdr:rowOff>38100</xdr:rowOff>
        </xdr:to>
        <xdr:sp macro="" textlink="">
          <xdr:nvSpPr>
            <xdr:cNvPr id="9267" name="Check Box 51" hidden="1">
              <a:extLst>
                <a:ext uri="{63B3BB69-23CF-44E3-9099-C40C66FF867C}">
                  <a14:compatExt spid="_x0000_s9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213</xdr:row>
          <xdr:rowOff>0</xdr:rowOff>
        </xdr:from>
        <xdr:to>
          <xdr:col>9</xdr:col>
          <xdr:colOff>381000</xdr:colOff>
          <xdr:row>214</xdr:row>
          <xdr:rowOff>38100</xdr:rowOff>
        </xdr:to>
        <xdr:sp macro="" textlink="">
          <xdr:nvSpPr>
            <xdr:cNvPr id="9268" name="Check Box 52" hidden="1">
              <a:extLst>
                <a:ext uri="{63B3BB69-23CF-44E3-9099-C40C66FF867C}">
                  <a14:compatExt spid="_x0000_s9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214</xdr:row>
          <xdr:rowOff>0</xdr:rowOff>
        </xdr:from>
        <xdr:to>
          <xdr:col>9</xdr:col>
          <xdr:colOff>381000</xdr:colOff>
          <xdr:row>215</xdr:row>
          <xdr:rowOff>38100</xdr:rowOff>
        </xdr:to>
        <xdr:sp macro="" textlink="">
          <xdr:nvSpPr>
            <xdr:cNvPr id="9269" name="Check Box 53" hidden="1">
              <a:extLst>
                <a:ext uri="{63B3BB69-23CF-44E3-9099-C40C66FF867C}">
                  <a14:compatExt spid="_x0000_s9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215</xdr:row>
          <xdr:rowOff>0</xdr:rowOff>
        </xdr:from>
        <xdr:to>
          <xdr:col>9</xdr:col>
          <xdr:colOff>381000</xdr:colOff>
          <xdr:row>216</xdr:row>
          <xdr:rowOff>38100</xdr:rowOff>
        </xdr:to>
        <xdr:sp macro="" textlink="">
          <xdr:nvSpPr>
            <xdr:cNvPr id="9270" name="Check Box 54" hidden="1">
              <a:extLst>
                <a:ext uri="{63B3BB69-23CF-44E3-9099-C40C66FF867C}">
                  <a14:compatExt spid="_x0000_s9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216</xdr:row>
          <xdr:rowOff>0</xdr:rowOff>
        </xdr:from>
        <xdr:to>
          <xdr:col>9</xdr:col>
          <xdr:colOff>381000</xdr:colOff>
          <xdr:row>217</xdr:row>
          <xdr:rowOff>38100</xdr:rowOff>
        </xdr:to>
        <xdr:sp macro="" textlink="">
          <xdr:nvSpPr>
            <xdr:cNvPr id="9271" name="Check Box 55" hidden="1">
              <a:extLst>
                <a:ext uri="{63B3BB69-23CF-44E3-9099-C40C66FF867C}">
                  <a14:compatExt spid="_x0000_s9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218</xdr:row>
          <xdr:rowOff>0</xdr:rowOff>
        </xdr:from>
        <xdr:to>
          <xdr:col>9</xdr:col>
          <xdr:colOff>381000</xdr:colOff>
          <xdr:row>219</xdr:row>
          <xdr:rowOff>38100</xdr:rowOff>
        </xdr:to>
        <xdr:sp macro="" textlink="">
          <xdr:nvSpPr>
            <xdr:cNvPr id="9272" name="Check Box 56" hidden="1">
              <a:extLst>
                <a:ext uri="{63B3BB69-23CF-44E3-9099-C40C66FF867C}">
                  <a14:compatExt spid="_x0000_s9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219</xdr:row>
          <xdr:rowOff>0</xdr:rowOff>
        </xdr:from>
        <xdr:to>
          <xdr:col>9</xdr:col>
          <xdr:colOff>381000</xdr:colOff>
          <xdr:row>220</xdr:row>
          <xdr:rowOff>38100</xdr:rowOff>
        </xdr:to>
        <xdr:sp macro="" textlink="">
          <xdr:nvSpPr>
            <xdr:cNvPr id="9273" name="Check Box 57" hidden="1">
              <a:extLst>
                <a:ext uri="{63B3BB69-23CF-44E3-9099-C40C66FF867C}">
                  <a14:compatExt spid="_x0000_s9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213</xdr:row>
          <xdr:rowOff>0</xdr:rowOff>
        </xdr:from>
        <xdr:to>
          <xdr:col>13</xdr:col>
          <xdr:colOff>381000</xdr:colOff>
          <xdr:row>214</xdr:row>
          <xdr:rowOff>38100</xdr:rowOff>
        </xdr:to>
        <xdr:sp macro="" textlink="">
          <xdr:nvSpPr>
            <xdr:cNvPr id="9274" name="Check Box 58" hidden="1">
              <a:extLst>
                <a:ext uri="{63B3BB69-23CF-44E3-9099-C40C66FF867C}">
                  <a14:compatExt spid="_x0000_s9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214</xdr:row>
          <xdr:rowOff>0</xdr:rowOff>
        </xdr:from>
        <xdr:to>
          <xdr:col>13</xdr:col>
          <xdr:colOff>381000</xdr:colOff>
          <xdr:row>215</xdr:row>
          <xdr:rowOff>38100</xdr:rowOff>
        </xdr:to>
        <xdr:sp macro="" textlink="">
          <xdr:nvSpPr>
            <xdr:cNvPr id="9275" name="Check Box 59" hidden="1">
              <a:extLst>
                <a:ext uri="{63B3BB69-23CF-44E3-9099-C40C66FF867C}">
                  <a14:compatExt spid="_x0000_s9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215</xdr:row>
          <xdr:rowOff>0</xdr:rowOff>
        </xdr:from>
        <xdr:to>
          <xdr:col>13</xdr:col>
          <xdr:colOff>381000</xdr:colOff>
          <xdr:row>216</xdr:row>
          <xdr:rowOff>38100</xdr:rowOff>
        </xdr:to>
        <xdr:sp macro="" textlink="">
          <xdr:nvSpPr>
            <xdr:cNvPr id="9276" name="Check Box 60" hidden="1">
              <a:extLst>
                <a:ext uri="{63B3BB69-23CF-44E3-9099-C40C66FF867C}">
                  <a14:compatExt spid="_x0000_s9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216</xdr:row>
          <xdr:rowOff>0</xdr:rowOff>
        </xdr:from>
        <xdr:to>
          <xdr:col>13</xdr:col>
          <xdr:colOff>381000</xdr:colOff>
          <xdr:row>217</xdr:row>
          <xdr:rowOff>38100</xdr:rowOff>
        </xdr:to>
        <xdr:sp macro="" textlink="">
          <xdr:nvSpPr>
            <xdr:cNvPr id="9277" name="Check Box 61" hidden="1">
              <a:extLst>
                <a:ext uri="{63B3BB69-23CF-44E3-9099-C40C66FF867C}">
                  <a14:compatExt spid="_x0000_s9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218</xdr:row>
          <xdr:rowOff>0</xdr:rowOff>
        </xdr:from>
        <xdr:to>
          <xdr:col>13</xdr:col>
          <xdr:colOff>381000</xdr:colOff>
          <xdr:row>219</xdr:row>
          <xdr:rowOff>38100</xdr:rowOff>
        </xdr:to>
        <xdr:sp macro="" textlink="">
          <xdr:nvSpPr>
            <xdr:cNvPr id="9278" name="Check Box 62" hidden="1">
              <a:extLst>
                <a:ext uri="{63B3BB69-23CF-44E3-9099-C40C66FF867C}">
                  <a14:compatExt spid="_x0000_s9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219</xdr:row>
          <xdr:rowOff>0</xdr:rowOff>
        </xdr:from>
        <xdr:to>
          <xdr:col>13</xdr:col>
          <xdr:colOff>381000</xdr:colOff>
          <xdr:row>220</xdr:row>
          <xdr:rowOff>38100</xdr:rowOff>
        </xdr:to>
        <xdr:sp macro="" textlink="">
          <xdr:nvSpPr>
            <xdr:cNvPr id="9279" name="Check Box 63" hidden="1">
              <a:extLst>
                <a:ext uri="{63B3BB69-23CF-44E3-9099-C40C66FF867C}">
                  <a14:compatExt spid="_x0000_s9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213</xdr:row>
          <xdr:rowOff>0</xdr:rowOff>
        </xdr:from>
        <xdr:to>
          <xdr:col>17</xdr:col>
          <xdr:colOff>381000</xdr:colOff>
          <xdr:row>214</xdr:row>
          <xdr:rowOff>38100</xdr:rowOff>
        </xdr:to>
        <xdr:sp macro="" textlink="">
          <xdr:nvSpPr>
            <xdr:cNvPr id="9280" name="Check Box 64" hidden="1">
              <a:extLst>
                <a:ext uri="{63B3BB69-23CF-44E3-9099-C40C66FF867C}">
                  <a14:compatExt spid="_x0000_s9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214</xdr:row>
          <xdr:rowOff>0</xdr:rowOff>
        </xdr:from>
        <xdr:to>
          <xdr:col>17</xdr:col>
          <xdr:colOff>381000</xdr:colOff>
          <xdr:row>215</xdr:row>
          <xdr:rowOff>38100</xdr:rowOff>
        </xdr:to>
        <xdr:sp macro="" textlink="">
          <xdr:nvSpPr>
            <xdr:cNvPr id="9281" name="Check Box 65" hidden="1">
              <a:extLst>
                <a:ext uri="{63B3BB69-23CF-44E3-9099-C40C66FF867C}">
                  <a14:compatExt spid="_x0000_s9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215</xdr:row>
          <xdr:rowOff>0</xdr:rowOff>
        </xdr:from>
        <xdr:to>
          <xdr:col>17</xdr:col>
          <xdr:colOff>381000</xdr:colOff>
          <xdr:row>216</xdr:row>
          <xdr:rowOff>38100</xdr:rowOff>
        </xdr:to>
        <xdr:sp macro="" textlink="">
          <xdr:nvSpPr>
            <xdr:cNvPr id="9282" name="Check Box 66" hidden="1">
              <a:extLst>
                <a:ext uri="{63B3BB69-23CF-44E3-9099-C40C66FF867C}">
                  <a14:compatExt spid="_x0000_s9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216</xdr:row>
          <xdr:rowOff>0</xdr:rowOff>
        </xdr:from>
        <xdr:to>
          <xdr:col>17</xdr:col>
          <xdr:colOff>381000</xdr:colOff>
          <xdr:row>217</xdr:row>
          <xdr:rowOff>38100</xdr:rowOff>
        </xdr:to>
        <xdr:sp macro="" textlink="">
          <xdr:nvSpPr>
            <xdr:cNvPr id="9283" name="Check Box 67" hidden="1">
              <a:extLst>
                <a:ext uri="{63B3BB69-23CF-44E3-9099-C40C66FF867C}">
                  <a14:compatExt spid="_x0000_s9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218</xdr:row>
          <xdr:rowOff>0</xdr:rowOff>
        </xdr:from>
        <xdr:to>
          <xdr:col>17</xdr:col>
          <xdr:colOff>381000</xdr:colOff>
          <xdr:row>219</xdr:row>
          <xdr:rowOff>38100</xdr:rowOff>
        </xdr:to>
        <xdr:sp macro="" textlink="">
          <xdr:nvSpPr>
            <xdr:cNvPr id="9284" name="Check Box 68" hidden="1">
              <a:extLst>
                <a:ext uri="{63B3BB69-23CF-44E3-9099-C40C66FF867C}">
                  <a14:compatExt spid="_x0000_s9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219</xdr:row>
          <xdr:rowOff>0</xdr:rowOff>
        </xdr:from>
        <xdr:to>
          <xdr:col>17</xdr:col>
          <xdr:colOff>381000</xdr:colOff>
          <xdr:row>220</xdr:row>
          <xdr:rowOff>38100</xdr:rowOff>
        </xdr:to>
        <xdr:sp macro="" textlink="">
          <xdr:nvSpPr>
            <xdr:cNvPr id="9285" name="Check Box 69" hidden="1">
              <a:extLst>
                <a:ext uri="{63B3BB69-23CF-44E3-9099-C40C66FF867C}">
                  <a14:compatExt spid="_x0000_s9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213</xdr:row>
          <xdr:rowOff>0</xdr:rowOff>
        </xdr:from>
        <xdr:to>
          <xdr:col>21</xdr:col>
          <xdr:colOff>381000</xdr:colOff>
          <xdr:row>214</xdr:row>
          <xdr:rowOff>38100</xdr:rowOff>
        </xdr:to>
        <xdr:sp macro="" textlink="">
          <xdr:nvSpPr>
            <xdr:cNvPr id="9286" name="Check Box 70" hidden="1">
              <a:extLst>
                <a:ext uri="{63B3BB69-23CF-44E3-9099-C40C66FF867C}">
                  <a14:compatExt spid="_x0000_s9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214</xdr:row>
          <xdr:rowOff>0</xdr:rowOff>
        </xdr:from>
        <xdr:to>
          <xdr:col>21</xdr:col>
          <xdr:colOff>381000</xdr:colOff>
          <xdr:row>215</xdr:row>
          <xdr:rowOff>38100</xdr:rowOff>
        </xdr:to>
        <xdr:sp macro="" textlink="">
          <xdr:nvSpPr>
            <xdr:cNvPr id="9287" name="Check Box 71" hidden="1">
              <a:extLst>
                <a:ext uri="{63B3BB69-23CF-44E3-9099-C40C66FF867C}">
                  <a14:compatExt spid="_x0000_s9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215</xdr:row>
          <xdr:rowOff>0</xdr:rowOff>
        </xdr:from>
        <xdr:to>
          <xdr:col>21</xdr:col>
          <xdr:colOff>381000</xdr:colOff>
          <xdr:row>216</xdr:row>
          <xdr:rowOff>38100</xdr:rowOff>
        </xdr:to>
        <xdr:sp macro="" textlink="">
          <xdr:nvSpPr>
            <xdr:cNvPr id="9288" name="Check Box 72" hidden="1">
              <a:extLst>
                <a:ext uri="{63B3BB69-23CF-44E3-9099-C40C66FF867C}">
                  <a14:compatExt spid="_x0000_s9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216</xdr:row>
          <xdr:rowOff>0</xdr:rowOff>
        </xdr:from>
        <xdr:to>
          <xdr:col>21</xdr:col>
          <xdr:colOff>381000</xdr:colOff>
          <xdr:row>217</xdr:row>
          <xdr:rowOff>38100</xdr:rowOff>
        </xdr:to>
        <xdr:sp macro="" textlink="">
          <xdr:nvSpPr>
            <xdr:cNvPr id="9289" name="Check Box 73" hidden="1">
              <a:extLst>
                <a:ext uri="{63B3BB69-23CF-44E3-9099-C40C66FF867C}">
                  <a14:compatExt spid="_x0000_s9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218</xdr:row>
          <xdr:rowOff>0</xdr:rowOff>
        </xdr:from>
        <xdr:to>
          <xdr:col>21</xdr:col>
          <xdr:colOff>381000</xdr:colOff>
          <xdr:row>219</xdr:row>
          <xdr:rowOff>38100</xdr:rowOff>
        </xdr:to>
        <xdr:sp macro="" textlink="">
          <xdr:nvSpPr>
            <xdr:cNvPr id="9290" name="Check Box 74" hidden="1">
              <a:extLst>
                <a:ext uri="{63B3BB69-23CF-44E3-9099-C40C66FF867C}">
                  <a14:compatExt spid="_x0000_s9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219</xdr:row>
          <xdr:rowOff>0</xdr:rowOff>
        </xdr:from>
        <xdr:to>
          <xdr:col>21</xdr:col>
          <xdr:colOff>381000</xdr:colOff>
          <xdr:row>220</xdr:row>
          <xdr:rowOff>38100</xdr:rowOff>
        </xdr:to>
        <xdr:sp macro="" textlink="">
          <xdr:nvSpPr>
            <xdr:cNvPr id="9291" name="Check Box 75" hidden="1">
              <a:extLst>
                <a:ext uri="{63B3BB69-23CF-44E3-9099-C40C66FF867C}">
                  <a14:compatExt spid="_x0000_s9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213</xdr:row>
          <xdr:rowOff>0</xdr:rowOff>
        </xdr:from>
        <xdr:to>
          <xdr:col>25</xdr:col>
          <xdr:colOff>381000</xdr:colOff>
          <xdr:row>214</xdr:row>
          <xdr:rowOff>38100</xdr:rowOff>
        </xdr:to>
        <xdr:sp macro="" textlink="">
          <xdr:nvSpPr>
            <xdr:cNvPr id="9292" name="Check Box 76" hidden="1">
              <a:extLst>
                <a:ext uri="{63B3BB69-23CF-44E3-9099-C40C66FF867C}">
                  <a14:compatExt spid="_x0000_s9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214</xdr:row>
          <xdr:rowOff>0</xdr:rowOff>
        </xdr:from>
        <xdr:to>
          <xdr:col>25</xdr:col>
          <xdr:colOff>381000</xdr:colOff>
          <xdr:row>215</xdr:row>
          <xdr:rowOff>38100</xdr:rowOff>
        </xdr:to>
        <xdr:sp macro="" textlink="">
          <xdr:nvSpPr>
            <xdr:cNvPr id="9293" name="Check Box 77" hidden="1">
              <a:extLst>
                <a:ext uri="{63B3BB69-23CF-44E3-9099-C40C66FF867C}">
                  <a14:compatExt spid="_x0000_s9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215</xdr:row>
          <xdr:rowOff>0</xdr:rowOff>
        </xdr:from>
        <xdr:to>
          <xdr:col>25</xdr:col>
          <xdr:colOff>381000</xdr:colOff>
          <xdr:row>216</xdr:row>
          <xdr:rowOff>38100</xdr:rowOff>
        </xdr:to>
        <xdr:sp macro="" textlink="">
          <xdr:nvSpPr>
            <xdr:cNvPr id="9294" name="Check Box 78" hidden="1">
              <a:extLst>
                <a:ext uri="{63B3BB69-23CF-44E3-9099-C40C66FF867C}">
                  <a14:compatExt spid="_x0000_s9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216</xdr:row>
          <xdr:rowOff>0</xdr:rowOff>
        </xdr:from>
        <xdr:to>
          <xdr:col>25</xdr:col>
          <xdr:colOff>381000</xdr:colOff>
          <xdr:row>217</xdr:row>
          <xdr:rowOff>38100</xdr:rowOff>
        </xdr:to>
        <xdr:sp macro="" textlink="">
          <xdr:nvSpPr>
            <xdr:cNvPr id="9295" name="Check Box 79" hidden="1">
              <a:extLst>
                <a:ext uri="{63B3BB69-23CF-44E3-9099-C40C66FF867C}">
                  <a14:compatExt spid="_x0000_s9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218</xdr:row>
          <xdr:rowOff>0</xdr:rowOff>
        </xdr:from>
        <xdr:to>
          <xdr:col>25</xdr:col>
          <xdr:colOff>381000</xdr:colOff>
          <xdr:row>219</xdr:row>
          <xdr:rowOff>38100</xdr:rowOff>
        </xdr:to>
        <xdr:sp macro="" textlink="">
          <xdr:nvSpPr>
            <xdr:cNvPr id="9296" name="Check Box 80" hidden="1">
              <a:extLst>
                <a:ext uri="{63B3BB69-23CF-44E3-9099-C40C66FF867C}">
                  <a14:compatExt spid="_x0000_s9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219</xdr:row>
          <xdr:rowOff>0</xdr:rowOff>
        </xdr:from>
        <xdr:to>
          <xdr:col>25</xdr:col>
          <xdr:colOff>381000</xdr:colOff>
          <xdr:row>220</xdr:row>
          <xdr:rowOff>38100</xdr:rowOff>
        </xdr:to>
        <xdr:sp macro="" textlink="">
          <xdr:nvSpPr>
            <xdr:cNvPr id="9297" name="Check Box 81" hidden="1">
              <a:extLst>
                <a:ext uri="{63B3BB69-23CF-44E3-9099-C40C66FF867C}">
                  <a14:compatExt spid="_x0000_s9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194</xdr:row>
          <xdr:rowOff>0</xdr:rowOff>
        </xdr:from>
        <xdr:to>
          <xdr:col>17</xdr:col>
          <xdr:colOff>381000</xdr:colOff>
          <xdr:row>195</xdr:row>
          <xdr:rowOff>38100</xdr:rowOff>
        </xdr:to>
        <xdr:sp macro="" textlink="">
          <xdr:nvSpPr>
            <xdr:cNvPr id="9298" name="Check Box 82" hidden="1">
              <a:extLst>
                <a:ext uri="{63B3BB69-23CF-44E3-9099-C40C66FF867C}">
                  <a14:compatExt spid="_x0000_s9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195</xdr:row>
          <xdr:rowOff>0</xdr:rowOff>
        </xdr:from>
        <xdr:to>
          <xdr:col>17</xdr:col>
          <xdr:colOff>381000</xdr:colOff>
          <xdr:row>196</xdr:row>
          <xdr:rowOff>38100</xdr:rowOff>
        </xdr:to>
        <xdr:sp macro="" textlink="">
          <xdr:nvSpPr>
            <xdr:cNvPr id="9299" name="Check Box 83" hidden="1">
              <a:extLst>
                <a:ext uri="{63B3BB69-23CF-44E3-9099-C40C66FF867C}">
                  <a14:compatExt spid="_x0000_s9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17</xdr:col>
          <xdr:colOff>381000</xdr:colOff>
          <xdr:row>197</xdr:row>
          <xdr:rowOff>38100</xdr:rowOff>
        </xdr:to>
        <xdr:sp macro="" textlink="">
          <xdr:nvSpPr>
            <xdr:cNvPr id="9300" name="Check Box 84" hidden="1">
              <a:extLst>
                <a:ext uri="{63B3BB69-23CF-44E3-9099-C40C66FF867C}">
                  <a14:compatExt spid="_x0000_s9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197</xdr:row>
          <xdr:rowOff>0</xdr:rowOff>
        </xdr:from>
        <xdr:to>
          <xdr:col>17</xdr:col>
          <xdr:colOff>381000</xdr:colOff>
          <xdr:row>198</xdr:row>
          <xdr:rowOff>38100</xdr:rowOff>
        </xdr:to>
        <xdr:sp macro="" textlink="">
          <xdr:nvSpPr>
            <xdr:cNvPr id="9301" name="Check Box 85" hidden="1">
              <a:extLst>
                <a:ext uri="{63B3BB69-23CF-44E3-9099-C40C66FF867C}">
                  <a14:compatExt spid="_x0000_s9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198</xdr:row>
          <xdr:rowOff>0</xdr:rowOff>
        </xdr:from>
        <xdr:to>
          <xdr:col>17</xdr:col>
          <xdr:colOff>381000</xdr:colOff>
          <xdr:row>199</xdr:row>
          <xdr:rowOff>38100</xdr:rowOff>
        </xdr:to>
        <xdr:sp macro="" textlink="">
          <xdr:nvSpPr>
            <xdr:cNvPr id="9302" name="Check Box 86" hidden="1">
              <a:extLst>
                <a:ext uri="{63B3BB69-23CF-44E3-9099-C40C66FF867C}">
                  <a14:compatExt spid="_x0000_s9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17</xdr:col>
          <xdr:colOff>381000</xdr:colOff>
          <xdr:row>200</xdr:row>
          <xdr:rowOff>38100</xdr:rowOff>
        </xdr:to>
        <xdr:sp macro="" textlink="">
          <xdr:nvSpPr>
            <xdr:cNvPr id="9303" name="Check Box 87" hidden="1">
              <a:extLst>
                <a:ext uri="{63B3BB69-23CF-44E3-9099-C40C66FF867C}">
                  <a14:compatExt spid="_x0000_s9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200</xdr:row>
          <xdr:rowOff>0</xdr:rowOff>
        </xdr:from>
        <xdr:to>
          <xdr:col>17</xdr:col>
          <xdr:colOff>381000</xdr:colOff>
          <xdr:row>201</xdr:row>
          <xdr:rowOff>38100</xdr:rowOff>
        </xdr:to>
        <xdr:sp macro="" textlink="">
          <xdr:nvSpPr>
            <xdr:cNvPr id="9304" name="Check Box 88" hidden="1">
              <a:extLst>
                <a:ext uri="{63B3BB69-23CF-44E3-9099-C40C66FF867C}">
                  <a14:compatExt spid="_x0000_s9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208</xdr:row>
          <xdr:rowOff>0</xdr:rowOff>
        </xdr:from>
        <xdr:to>
          <xdr:col>9</xdr:col>
          <xdr:colOff>381000</xdr:colOff>
          <xdr:row>209</xdr:row>
          <xdr:rowOff>38100</xdr:rowOff>
        </xdr:to>
        <xdr:sp macro="" textlink="">
          <xdr:nvSpPr>
            <xdr:cNvPr id="9305" name="Check Box 89" hidden="1">
              <a:extLst>
                <a:ext uri="{63B3BB69-23CF-44E3-9099-C40C66FF867C}">
                  <a14:compatExt spid="_x0000_s9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209</xdr:row>
          <xdr:rowOff>0</xdr:rowOff>
        </xdr:from>
        <xdr:to>
          <xdr:col>9</xdr:col>
          <xdr:colOff>381000</xdr:colOff>
          <xdr:row>210</xdr:row>
          <xdr:rowOff>38100</xdr:rowOff>
        </xdr:to>
        <xdr:sp macro="" textlink="">
          <xdr:nvSpPr>
            <xdr:cNvPr id="9306" name="Check Box 90" hidden="1">
              <a:extLst>
                <a:ext uri="{63B3BB69-23CF-44E3-9099-C40C66FF867C}">
                  <a14:compatExt spid="_x0000_s9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210</xdr:row>
          <xdr:rowOff>0</xdr:rowOff>
        </xdr:from>
        <xdr:to>
          <xdr:col>9</xdr:col>
          <xdr:colOff>381000</xdr:colOff>
          <xdr:row>211</xdr:row>
          <xdr:rowOff>38100</xdr:rowOff>
        </xdr:to>
        <xdr:sp macro="" textlink="">
          <xdr:nvSpPr>
            <xdr:cNvPr id="9307" name="Check Box 91" hidden="1">
              <a:extLst>
                <a:ext uri="{63B3BB69-23CF-44E3-9099-C40C66FF867C}">
                  <a14:compatExt spid="_x0000_s9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208</xdr:row>
          <xdr:rowOff>0</xdr:rowOff>
        </xdr:from>
        <xdr:to>
          <xdr:col>13</xdr:col>
          <xdr:colOff>381000</xdr:colOff>
          <xdr:row>209</xdr:row>
          <xdr:rowOff>38100</xdr:rowOff>
        </xdr:to>
        <xdr:sp macro="" textlink="">
          <xdr:nvSpPr>
            <xdr:cNvPr id="9308" name="Check Box 92" hidden="1">
              <a:extLst>
                <a:ext uri="{63B3BB69-23CF-44E3-9099-C40C66FF867C}">
                  <a14:compatExt spid="_x0000_s9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209</xdr:row>
          <xdr:rowOff>0</xdr:rowOff>
        </xdr:from>
        <xdr:to>
          <xdr:col>13</xdr:col>
          <xdr:colOff>381000</xdr:colOff>
          <xdr:row>210</xdr:row>
          <xdr:rowOff>38100</xdr:rowOff>
        </xdr:to>
        <xdr:sp macro="" textlink="">
          <xdr:nvSpPr>
            <xdr:cNvPr id="9309" name="Check Box 93" hidden="1">
              <a:extLst>
                <a:ext uri="{63B3BB69-23CF-44E3-9099-C40C66FF867C}">
                  <a14:compatExt spid="_x0000_s9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210</xdr:row>
          <xdr:rowOff>0</xdr:rowOff>
        </xdr:from>
        <xdr:to>
          <xdr:col>13</xdr:col>
          <xdr:colOff>381000</xdr:colOff>
          <xdr:row>211</xdr:row>
          <xdr:rowOff>38100</xdr:rowOff>
        </xdr:to>
        <xdr:sp macro="" textlink="">
          <xdr:nvSpPr>
            <xdr:cNvPr id="9310" name="Check Box 94" hidden="1">
              <a:extLst>
                <a:ext uri="{63B3BB69-23CF-44E3-9099-C40C66FF867C}">
                  <a14:compatExt spid="_x0000_s9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208</xdr:row>
          <xdr:rowOff>0</xdr:rowOff>
        </xdr:from>
        <xdr:to>
          <xdr:col>21</xdr:col>
          <xdr:colOff>381000</xdr:colOff>
          <xdr:row>209</xdr:row>
          <xdr:rowOff>38100</xdr:rowOff>
        </xdr:to>
        <xdr:sp macro="" textlink="">
          <xdr:nvSpPr>
            <xdr:cNvPr id="9311" name="Check Box 95" hidden="1">
              <a:extLst>
                <a:ext uri="{63B3BB69-23CF-44E3-9099-C40C66FF867C}">
                  <a14:compatExt spid="_x0000_s9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209</xdr:row>
          <xdr:rowOff>0</xdr:rowOff>
        </xdr:from>
        <xdr:to>
          <xdr:col>21</xdr:col>
          <xdr:colOff>381000</xdr:colOff>
          <xdr:row>210</xdr:row>
          <xdr:rowOff>38100</xdr:rowOff>
        </xdr:to>
        <xdr:sp macro="" textlink="">
          <xdr:nvSpPr>
            <xdr:cNvPr id="9312" name="Check Box 96" hidden="1">
              <a:extLst>
                <a:ext uri="{63B3BB69-23CF-44E3-9099-C40C66FF867C}">
                  <a14:compatExt spid="_x0000_s9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210</xdr:row>
          <xdr:rowOff>0</xdr:rowOff>
        </xdr:from>
        <xdr:to>
          <xdr:col>21</xdr:col>
          <xdr:colOff>381000</xdr:colOff>
          <xdr:row>211</xdr:row>
          <xdr:rowOff>38100</xdr:rowOff>
        </xdr:to>
        <xdr:sp macro="" textlink="">
          <xdr:nvSpPr>
            <xdr:cNvPr id="9313" name="Check Box 97" hidden="1">
              <a:extLst>
                <a:ext uri="{63B3BB69-23CF-44E3-9099-C40C66FF867C}">
                  <a14:compatExt spid="_x0000_s9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208</xdr:row>
          <xdr:rowOff>0</xdr:rowOff>
        </xdr:from>
        <xdr:to>
          <xdr:col>17</xdr:col>
          <xdr:colOff>381000</xdr:colOff>
          <xdr:row>209</xdr:row>
          <xdr:rowOff>38100</xdr:rowOff>
        </xdr:to>
        <xdr:sp macro="" textlink="">
          <xdr:nvSpPr>
            <xdr:cNvPr id="9314" name="Check Box 98" hidden="1">
              <a:extLst>
                <a:ext uri="{63B3BB69-23CF-44E3-9099-C40C66FF867C}">
                  <a14:compatExt spid="_x0000_s9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209</xdr:row>
          <xdr:rowOff>0</xdr:rowOff>
        </xdr:from>
        <xdr:to>
          <xdr:col>17</xdr:col>
          <xdr:colOff>381000</xdr:colOff>
          <xdr:row>210</xdr:row>
          <xdr:rowOff>38100</xdr:rowOff>
        </xdr:to>
        <xdr:sp macro="" textlink="">
          <xdr:nvSpPr>
            <xdr:cNvPr id="9315" name="Check Box 99" hidden="1">
              <a:extLst>
                <a:ext uri="{63B3BB69-23CF-44E3-9099-C40C66FF867C}">
                  <a14:compatExt spid="_x0000_s9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210</xdr:row>
          <xdr:rowOff>0</xdr:rowOff>
        </xdr:from>
        <xdr:to>
          <xdr:col>17</xdr:col>
          <xdr:colOff>381000</xdr:colOff>
          <xdr:row>211</xdr:row>
          <xdr:rowOff>38100</xdr:rowOff>
        </xdr:to>
        <xdr:sp macro="" textlink="">
          <xdr:nvSpPr>
            <xdr:cNvPr id="9316" name="Check Box 100" hidden="1">
              <a:extLst>
                <a:ext uri="{63B3BB69-23CF-44E3-9099-C40C66FF867C}">
                  <a14:compatExt spid="_x0000_s9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208</xdr:row>
          <xdr:rowOff>0</xdr:rowOff>
        </xdr:from>
        <xdr:to>
          <xdr:col>25</xdr:col>
          <xdr:colOff>381000</xdr:colOff>
          <xdr:row>209</xdr:row>
          <xdr:rowOff>38100</xdr:rowOff>
        </xdr:to>
        <xdr:sp macro="" textlink="">
          <xdr:nvSpPr>
            <xdr:cNvPr id="9317" name="Check Box 101" hidden="1">
              <a:extLst>
                <a:ext uri="{63B3BB69-23CF-44E3-9099-C40C66FF867C}">
                  <a14:compatExt spid="_x0000_s9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209</xdr:row>
          <xdr:rowOff>0</xdr:rowOff>
        </xdr:from>
        <xdr:to>
          <xdr:col>25</xdr:col>
          <xdr:colOff>381000</xdr:colOff>
          <xdr:row>210</xdr:row>
          <xdr:rowOff>38100</xdr:rowOff>
        </xdr:to>
        <xdr:sp macro="" textlink="">
          <xdr:nvSpPr>
            <xdr:cNvPr id="9318" name="Check Box 102" hidden="1">
              <a:extLst>
                <a:ext uri="{63B3BB69-23CF-44E3-9099-C40C66FF867C}">
                  <a14:compatExt spid="_x0000_s9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210</xdr:row>
          <xdr:rowOff>0</xdr:rowOff>
        </xdr:from>
        <xdr:to>
          <xdr:col>25</xdr:col>
          <xdr:colOff>381000</xdr:colOff>
          <xdr:row>211</xdr:row>
          <xdr:rowOff>38100</xdr:rowOff>
        </xdr:to>
        <xdr:sp macro="" textlink="">
          <xdr:nvSpPr>
            <xdr:cNvPr id="9319" name="Check Box 103" hidden="1">
              <a:extLst>
                <a:ext uri="{63B3BB69-23CF-44E3-9099-C40C66FF867C}">
                  <a14:compatExt spid="_x0000_s931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1057275</xdr:colOff>
          <xdr:row>14</xdr:row>
          <xdr:rowOff>19050</xdr:rowOff>
        </xdr:to>
        <xdr:sp macro="" textlink="">
          <xdr:nvSpPr>
            <xdr:cNvPr id="17409" name="Check Box 1" hidden="1">
              <a:extLst>
                <a:ext uri="{63B3BB69-23CF-44E3-9099-C40C66FF867C}">
                  <a14:compatExt spid="_x0000_s174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Biberstufe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1057275</xdr:colOff>
          <xdr:row>15</xdr:row>
          <xdr:rowOff>19050</xdr:rowOff>
        </xdr:to>
        <xdr:sp macro="" textlink="">
          <xdr:nvSpPr>
            <xdr:cNvPr id="17410" name="Check Box 2" hidden="1">
              <a:extLst>
                <a:ext uri="{63B3BB69-23CF-44E3-9099-C40C66FF867C}">
                  <a14:compatExt spid="_x0000_s174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Wolfsstufe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1057275</xdr:colOff>
          <xdr:row>16</xdr:row>
          <xdr:rowOff>19050</xdr:rowOff>
        </xdr:to>
        <xdr:sp macro="" textlink="">
          <xdr:nvSpPr>
            <xdr:cNvPr id="17411" name="Check Box 3" hidden="1">
              <a:extLst>
                <a:ext uri="{63B3BB69-23CF-44E3-9099-C40C66FF867C}">
                  <a14:compatExt spid="_x0000_s17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Pfadistufe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1057275</xdr:colOff>
          <xdr:row>17</xdr:row>
          <xdr:rowOff>19050</xdr:rowOff>
        </xdr:to>
        <xdr:sp macro="" textlink="">
          <xdr:nvSpPr>
            <xdr:cNvPr id="17412" name="Check Box 4" hidden="1">
              <a:extLst>
                <a:ext uri="{63B3BB69-23CF-44E3-9099-C40C66FF867C}">
                  <a14:compatExt spid="_x0000_s17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Piostufe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1057275</xdr:colOff>
          <xdr:row>18</xdr:row>
          <xdr:rowOff>38100</xdr:rowOff>
        </xdr:to>
        <xdr:sp macro="" textlink="">
          <xdr:nvSpPr>
            <xdr:cNvPr id="17413" name="Check Box 5" hidden="1">
              <a:extLst>
                <a:ext uri="{63B3BB69-23CF-44E3-9099-C40C66FF867C}">
                  <a14:compatExt spid="_x0000_s17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Roverstufe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0</xdr:rowOff>
        </xdr:from>
        <xdr:to>
          <xdr:col>2</xdr:col>
          <xdr:colOff>2162175</xdr:colOff>
          <xdr:row>125</xdr:row>
          <xdr:rowOff>38100</xdr:rowOff>
        </xdr:to>
        <xdr:sp macro="" textlink="">
          <xdr:nvSpPr>
            <xdr:cNvPr id="17414" name="Check Box 6" hidden="1">
              <a:extLst>
                <a:ext uri="{63B3BB69-23CF-44E3-9099-C40C66FF867C}">
                  <a14:compatExt spid="_x0000_s17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Schriftlich (E-Mail, Brief, SMS etc.)</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2</xdr:col>
          <xdr:colOff>1104900</xdr:colOff>
          <xdr:row>126</xdr:row>
          <xdr:rowOff>19050</xdr:rowOff>
        </xdr:to>
        <xdr:sp macro="" textlink="">
          <xdr:nvSpPr>
            <xdr:cNvPr id="17415" name="Check Box 7" hidden="1">
              <a:extLst>
                <a:ext uri="{63B3BB69-23CF-44E3-9099-C40C66FF867C}">
                  <a14:compatExt spid="_x0000_s17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Telefonisch</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0</xdr:rowOff>
        </xdr:from>
        <xdr:to>
          <xdr:col>2</xdr:col>
          <xdr:colOff>2162175</xdr:colOff>
          <xdr:row>127</xdr:row>
          <xdr:rowOff>38100</xdr:rowOff>
        </xdr:to>
        <xdr:sp macro="" textlink="">
          <xdr:nvSpPr>
            <xdr:cNvPr id="17416" name="Check Box 8" hidden="1">
              <a:extLst>
                <a:ext uri="{63B3BB69-23CF-44E3-9099-C40C66FF867C}">
                  <a14:compatExt spid="_x0000_s174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Persönlich (Sitzungen, Besuche etc.)</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2</xdr:col>
          <xdr:colOff>1104900</xdr:colOff>
          <xdr:row>131</xdr:row>
          <xdr:rowOff>19050</xdr:rowOff>
        </xdr:to>
        <xdr:sp macro="" textlink="">
          <xdr:nvSpPr>
            <xdr:cNvPr id="17417" name="Check Box 9" hidden="1">
              <a:extLst>
                <a:ext uri="{63B3BB69-23CF-44E3-9099-C40C66FF867C}">
                  <a14:compatExt spid="_x0000_s174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Abteilungsleiter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0</xdr:rowOff>
        </xdr:from>
        <xdr:to>
          <xdr:col>2</xdr:col>
          <xdr:colOff>1104900</xdr:colOff>
          <xdr:row>132</xdr:row>
          <xdr:rowOff>19050</xdr:rowOff>
        </xdr:to>
        <xdr:sp macro="" textlink="">
          <xdr:nvSpPr>
            <xdr:cNvPr id="17418" name="Check Box 10" hidden="1">
              <a:extLst>
                <a:ext uri="{63B3BB69-23CF-44E3-9099-C40C66FF867C}">
                  <a14:compatExt spid="_x0000_s174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Stufenleiter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132</xdr:row>
          <xdr:rowOff>0</xdr:rowOff>
        </xdr:from>
        <xdr:to>
          <xdr:col>2</xdr:col>
          <xdr:colOff>1104900</xdr:colOff>
          <xdr:row>133</xdr:row>
          <xdr:rowOff>19050</xdr:rowOff>
        </xdr:to>
        <xdr:sp macro="" textlink="">
          <xdr:nvSpPr>
            <xdr:cNvPr id="17419" name="Check Box 11" hidden="1">
              <a:extLst>
                <a:ext uri="{63B3BB69-23CF-44E3-9099-C40C66FF867C}">
                  <a14:compatExt spid="_x0000_s174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0</xdr:rowOff>
        </xdr:from>
        <xdr:to>
          <xdr:col>2</xdr:col>
          <xdr:colOff>1104900</xdr:colOff>
          <xdr:row>134</xdr:row>
          <xdr:rowOff>19050</xdr:rowOff>
        </xdr:to>
        <xdr:sp macro="" textlink="">
          <xdr:nvSpPr>
            <xdr:cNvPr id="17420" name="Check Box 12" hidden="1">
              <a:extLst>
                <a:ext uri="{63B3BB69-23CF-44E3-9099-C40C66FF867C}">
                  <a14:compatExt spid="_x0000_s174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übrige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0</xdr:rowOff>
        </xdr:from>
        <xdr:to>
          <xdr:col>2</xdr:col>
          <xdr:colOff>2162175</xdr:colOff>
          <xdr:row>139</xdr:row>
          <xdr:rowOff>38100</xdr:rowOff>
        </xdr:to>
        <xdr:sp macro="" textlink="">
          <xdr:nvSpPr>
            <xdr:cNvPr id="17421" name="Check Box 13" hidden="1">
              <a:extLst>
                <a:ext uri="{63B3BB69-23CF-44E3-9099-C40C66FF867C}">
                  <a14:compatExt spid="_x0000_s174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Besprechung Lagerprogramm</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139</xdr:row>
          <xdr:rowOff>0</xdr:rowOff>
        </xdr:from>
        <xdr:to>
          <xdr:col>2</xdr:col>
          <xdr:colOff>1104900</xdr:colOff>
          <xdr:row>140</xdr:row>
          <xdr:rowOff>19050</xdr:rowOff>
        </xdr:to>
        <xdr:sp macro="" textlink="">
          <xdr:nvSpPr>
            <xdr:cNvPr id="17422" name="Check Box 14" hidden="1">
              <a:extLst>
                <a:ext uri="{63B3BB69-23CF-44E3-9099-C40C66FF867C}">
                  <a14:compatExt spid="_x0000_s174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Lagerbesuch</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140</xdr:row>
          <xdr:rowOff>0</xdr:rowOff>
        </xdr:from>
        <xdr:to>
          <xdr:col>2</xdr:col>
          <xdr:colOff>2162175</xdr:colOff>
          <xdr:row>141</xdr:row>
          <xdr:rowOff>38100</xdr:rowOff>
        </xdr:to>
        <xdr:sp macro="" textlink="">
          <xdr:nvSpPr>
            <xdr:cNvPr id="17423" name="Check Box 15" hidden="1">
              <a:extLst>
                <a:ext uri="{63B3BB69-23CF-44E3-9099-C40C66FF867C}">
                  <a14:compatExt spid="_x0000_s174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Jahresanfang / Jahresplanung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141</xdr:row>
          <xdr:rowOff>0</xdr:rowOff>
        </xdr:from>
        <xdr:to>
          <xdr:col>2</xdr:col>
          <xdr:colOff>2162175</xdr:colOff>
          <xdr:row>142</xdr:row>
          <xdr:rowOff>38100</xdr:rowOff>
        </xdr:to>
        <xdr:sp macro="" textlink="">
          <xdr:nvSpPr>
            <xdr:cNvPr id="17424" name="Check Box 16" hidden="1">
              <a:extLst>
                <a:ext uri="{63B3BB69-23CF-44E3-9099-C40C66FF867C}">
                  <a14:compatExt spid="_x0000_s174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Jahresabschluss / Jahresauswertung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142</xdr:row>
          <xdr:rowOff>0</xdr:rowOff>
        </xdr:from>
        <xdr:to>
          <xdr:col>2</xdr:col>
          <xdr:colOff>1104900</xdr:colOff>
          <xdr:row>143</xdr:row>
          <xdr:rowOff>19050</xdr:rowOff>
        </xdr:to>
        <xdr:sp macro="" textlink="">
          <xdr:nvSpPr>
            <xdr:cNvPr id="17425" name="Check Box 17" hidden="1">
              <a:extLst>
                <a:ext uri="{63B3BB69-23CF-44E3-9099-C40C66FF867C}">
                  <a14:compatExt spid="_x0000_s174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übrige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146</xdr:row>
          <xdr:rowOff>0</xdr:rowOff>
        </xdr:from>
        <xdr:to>
          <xdr:col>2</xdr:col>
          <xdr:colOff>1104900</xdr:colOff>
          <xdr:row>147</xdr:row>
          <xdr:rowOff>19050</xdr:rowOff>
        </xdr:to>
        <xdr:sp macro="" textlink="">
          <xdr:nvSpPr>
            <xdr:cNvPr id="17426" name="Check Box 18" hidden="1">
              <a:extLst>
                <a:ext uri="{63B3BB69-23CF-44E3-9099-C40C66FF867C}">
                  <a14:compatExt spid="_x0000_s174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Elternrat</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147</xdr:row>
          <xdr:rowOff>0</xdr:rowOff>
        </xdr:from>
        <xdr:to>
          <xdr:col>2</xdr:col>
          <xdr:colOff>2162175</xdr:colOff>
          <xdr:row>148</xdr:row>
          <xdr:rowOff>38100</xdr:rowOff>
        </xdr:to>
        <xdr:sp macro="" textlink="">
          <xdr:nvSpPr>
            <xdr:cNvPr id="17427" name="Check Box 19" hidden="1">
              <a:extLst>
                <a:ext uri="{63B3BB69-23CF-44E3-9099-C40C66FF867C}">
                  <a14:compatExt spid="_x0000_s174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Altpfadfinderverein (APV)</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0</xdr:rowOff>
        </xdr:from>
        <xdr:to>
          <xdr:col>2</xdr:col>
          <xdr:colOff>1104900</xdr:colOff>
          <xdr:row>149</xdr:row>
          <xdr:rowOff>19050</xdr:rowOff>
        </xdr:to>
        <xdr:sp macro="" textlink="">
          <xdr:nvSpPr>
            <xdr:cNvPr id="17428" name="Check Box 20" hidden="1">
              <a:extLst>
                <a:ext uri="{63B3BB69-23CF-44E3-9099-C40C66FF867C}">
                  <a14:compatExt spid="_x0000_s174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Präses</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149</xdr:row>
          <xdr:rowOff>0</xdr:rowOff>
        </xdr:from>
        <xdr:to>
          <xdr:col>2</xdr:col>
          <xdr:colOff>1104900</xdr:colOff>
          <xdr:row>150</xdr:row>
          <xdr:rowOff>19050</xdr:rowOff>
        </xdr:to>
        <xdr:sp macro="" textlink="">
          <xdr:nvSpPr>
            <xdr:cNvPr id="17429" name="Check Box 21" hidden="1">
              <a:extLst>
                <a:ext uri="{63B3BB69-23CF-44E3-9099-C40C66FF867C}">
                  <a14:compatExt spid="_x0000_s174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Abteilungskomitee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0</xdr:rowOff>
        </xdr:from>
        <xdr:to>
          <xdr:col>2</xdr:col>
          <xdr:colOff>2162175</xdr:colOff>
          <xdr:row>151</xdr:row>
          <xdr:rowOff>38100</xdr:rowOff>
        </xdr:to>
        <xdr:sp macro="" textlink="">
          <xdr:nvSpPr>
            <xdr:cNvPr id="17430" name="Check Box 22" hidden="1">
              <a:extLst>
                <a:ext uri="{63B3BB69-23CF-44E3-9099-C40C66FF867C}">
                  <a14:compatExt spid="_x0000_s174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Corps / Bezirk / Region</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2</xdr:col>
          <xdr:colOff>2162175</xdr:colOff>
          <xdr:row>112</xdr:row>
          <xdr:rowOff>0</xdr:rowOff>
        </xdr:to>
        <xdr:sp macro="" textlink="">
          <xdr:nvSpPr>
            <xdr:cNvPr id="17431" name="Check Box 23" hidden="1">
              <a:extLst>
                <a:ext uri="{63B3BB69-23CF-44E3-9099-C40C66FF867C}">
                  <a14:compatExt spid="_x0000_s174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Internetauftritt</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2162175</xdr:colOff>
          <xdr:row>113</xdr:row>
          <xdr:rowOff>38100</xdr:rowOff>
        </xdr:to>
        <xdr:sp macro="" textlink="">
          <xdr:nvSpPr>
            <xdr:cNvPr id="17432" name="Check Box 24" hidden="1">
              <a:extLst>
                <a:ext uri="{63B3BB69-23CF-44E3-9099-C40C66FF867C}">
                  <a14:compatExt spid="_x0000_s174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Lagerberichte in der (Lokal-)Zeitung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2</xdr:col>
          <xdr:colOff>2162175</xdr:colOff>
          <xdr:row>114</xdr:row>
          <xdr:rowOff>38100</xdr:rowOff>
        </xdr:to>
        <xdr:sp macro="" textlink="">
          <xdr:nvSpPr>
            <xdr:cNvPr id="17433" name="Check Box 25" hidden="1">
              <a:extLst>
                <a:ext uri="{63B3BB69-23CF-44E3-9099-C40C66FF867C}">
                  <a14:compatExt spid="_x0000_s17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Werbeübung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2</xdr:col>
          <xdr:colOff>1104900</xdr:colOff>
          <xdr:row>115</xdr:row>
          <xdr:rowOff>19050</xdr:rowOff>
        </xdr:to>
        <xdr:sp macro="" textlink="">
          <xdr:nvSpPr>
            <xdr:cNvPr id="17434" name="Check Box 26" hidden="1">
              <a:extLst>
                <a:ext uri="{63B3BB69-23CF-44E3-9099-C40C66FF867C}">
                  <a14:compatExt spid="_x0000_s174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Werbung in Schulen</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723900</xdr:colOff>
          <xdr:row>116</xdr:row>
          <xdr:rowOff>38100</xdr:rowOff>
        </xdr:to>
        <xdr:sp macro="" textlink="">
          <xdr:nvSpPr>
            <xdr:cNvPr id="17435" name="Check Box 27" hidden="1">
              <a:extLst>
                <a:ext uri="{63B3BB69-23CF-44E3-9099-C40C66FF867C}">
                  <a14:compatExt spid="_x0000_s174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Weitere: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0</xdr:rowOff>
        </xdr:from>
        <xdr:to>
          <xdr:col>2</xdr:col>
          <xdr:colOff>1104900</xdr:colOff>
          <xdr:row>173</xdr:row>
          <xdr:rowOff>19050</xdr:rowOff>
        </xdr:to>
        <xdr:sp macro="" textlink="">
          <xdr:nvSpPr>
            <xdr:cNvPr id="17436" name="Check Box 28" hidden="1">
              <a:extLst>
                <a:ext uri="{63B3BB69-23CF-44E3-9099-C40C66FF867C}">
                  <a14:compatExt spid="_x0000_s174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Berg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174</xdr:row>
          <xdr:rowOff>0</xdr:rowOff>
        </xdr:from>
        <xdr:to>
          <xdr:col>2</xdr:col>
          <xdr:colOff>1104900</xdr:colOff>
          <xdr:row>175</xdr:row>
          <xdr:rowOff>19050</xdr:rowOff>
        </xdr:to>
        <xdr:sp macro="" textlink="">
          <xdr:nvSpPr>
            <xdr:cNvPr id="17437" name="Check Box 29" hidden="1">
              <a:extLst>
                <a:ext uri="{63B3BB69-23CF-44E3-9099-C40C66FF867C}">
                  <a14:compatExt spid="_x0000_s174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Wasser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176</xdr:row>
          <xdr:rowOff>0</xdr:rowOff>
        </xdr:from>
        <xdr:to>
          <xdr:col>2</xdr:col>
          <xdr:colOff>1104900</xdr:colOff>
          <xdr:row>177</xdr:row>
          <xdr:rowOff>19050</xdr:rowOff>
        </xdr:to>
        <xdr:sp macro="" textlink="">
          <xdr:nvSpPr>
            <xdr:cNvPr id="17438" name="Check Box 30" hidden="1">
              <a:extLst>
                <a:ext uri="{63B3BB69-23CF-44E3-9099-C40C66FF867C}">
                  <a14:compatExt spid="_x0000_s17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Schnee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194</xdr:row>
          <xdr:rowOff>0</xdr:rowOff>
        </xdr:from>
        <xdr:to>
          <xdr:col>9</xdr:col>
          <xdr:colOff>381000</xdr:colOff>
          <xdr:row>195</xdr:row>
          <xdr:rowOff>38100</xdr:rowOff>
        </xdr:to>
        <xdr:sp macro="" textlink="">
          <xdr:nvSpPr>
            <xdr:cNvPr id="17439" name="Check Box 31" hidden="1">
              <a:extLst>
                <a:ext uri="{63B3BB69-23CF-44E3-9099-C40C66FF867C}">
                  <a14:compatExt spid="_x0000_s17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195</xdr:row>
          <xdr:rowOff>0</xdr:rowOff>
        </xdr:from>
        <xdr:to>
          <xdr:col>9</xdr:col>
          <xdr:colOff>381000</xdr:colOff>
          <xdr:row>196</xdr:row>
          <xdr:rowOff>38100</xdr:rowOff>
        </xdr:to>
        <xdr:sp macro="" textlink="">
          <xdr:nvSpPr>
            <xdr:cNvPr id="17440" name="Check Box 32" hidden="1">
              <a:extLst>
                <a:ext uri="{63B3BB69-23CF-44E3-9099-C40C66FF867C}">
                  <a14:compatExt spid="_x0000_s17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196</xdr:row>
          <xdr:rowOff>0</xdr:rowOff>
        </xdr:from>
        <xdr:to>
          <xdr:col>9</xdr:col>
          <xdr:colOff>381000</xdr:colOff>
          <xdr:row>197</xdr:row>
          <xdr:rowOff>38100</xdr:rowOff>
        </xdr:to>
        <xdr:sp macro="" textlink="">
          <xdr:nvSpPr>
            <xdr:cNvPr id="17441" name="Check Box 33" hidden="1">
              <a:extLst>
                <a:ext uri="{63B3BB69-23CF-44E3-9099-C40C66FF867C}">
                  <a14:compatExt spid="_x0000_s17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197</xdr:row>
          <xdr:rowOff>0</xdr:rowOff>
        </xdr:from>
        <xdr:to>
          <xdr:col>9</xdr:col>
          <xdr:colOff>381000</xdr:colOff>
          <xdr:row>198</xdr:row>
          <xdr:rowOff>38100</xdr:rowOff>
        </xdr:to>
        <xdr:sp macro="" textlink="">
          <xdr:nvSpPr>
            <xdr:cNvPr id="17442" name="Check Box 34" hidden="1">
              <a:extLst>
                <a:ext uri="{63B3BB69-23CF-44E3-9099-C40C66FF867C}">
                  <a14:compatExt spid="_x0000_s17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198</xdr:row>
          <xdr:rowOff>0</xdr:rowOff>
        </xdr:from>
        <xdr:to>
          <xdr:col>9</xdr:col>
          <xdr:colOff>381000</xdr:colOff>
          <xdr:row>199</xdr:row>
          <xdr:rowOff>38100</xdr:rowOff>
        </xdr:to>
        <xdr:sp macro="" textlink="">
          <xdr:nvSpPr>
            <xdr:cNvPr id="17443" name="Check Box 35" hidden="1">
              <a:extLst>
                <a:ext uri="{63B3BB69-23CF-44E3-9099-C40C66FF867C}">
                  <a14:compatExt spid="_x0000_s17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199</xdr:row>
          <xdr:rowOff>0</xdr:rowOff>
        </xdr:from>
        <xdr:to>
          <xdr:col>9</xdr:col>
          <xdr:colOff>381000</xdr:colOff>
          <xdr:row>200</xdr:row>
          <xdr:rowOff>38100</xdr:rowOff>
        </xdr:to>
        <xdr:sp macro="" textlink="">
          <xdr:nvSpPr>
            <xdr:cNvPr id="17444" name="Check Box 36" hidden="1">
              <a:extLst>
                <a:ext uri="{63B3BB69-23CF-44E3-9099-C40C66FF867C}">
                  <a14:compatExt spid="_x0000_s17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200</xdr:row>
          <xdr:rowOff>0</xdr:rowOff>
        </xdr:from>
        <xdr:to>
          <xdr:col>9</xdr:col>
          <xdr:colOff>381000</xdr:colOff>
          <xdr:row>201</xdr:row>
          <xdr:rowOff>38100</xdr:rowOff>
        </xdr:to>
        <xdr:sp macro="" textlink="">
          <xdr:nvSpPr>
            <xdr:cNvPr id="17445" name="Check Box 37" hidden="1">
              <a:extLst>
                <a:ext uri="{63B3BB69-23CF-44E3-9099-C40C66FF867C}">
                  <a14:compatExt spid="_x0000_s17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194</xdr:row>
          <xdr:rowOff>0</xdr:rowOff>
        </xdr:from>
        <xdr:to>
          <xdr:col>13</xdr:col>
          <xdr:colOff>381000</xdr:colOff>
          <xdr:row>195</xdr:row>
          <xdr:rowOff>38100</xdr:rowOff>
        </xdr:to>
        <xdr:sp macro="" textlink="">
          <xdr:nvSpPr>
            <xdr:cNvPr id="17446" name="Check Box 38" hidden="1">
              <a:extLst>
                <a:ext uri="{63B3BB69-23CF-44E3-9099-C40C66FF867C}">
                  <a14:compatExt spid="_x0000_s17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195</xdr:row>
          <xdr:rowOff>0</xdr:rowOff>
        </xdr:from>
        <xdr:to>
          <xdr:col>13</xdr:col>
          <xdr:colOff>381000</xdr:colOff>
          <xdr:row>196</xdr:row>
          <xdr:rowOff>38100</xdr:rowOff>
        </xdr:to>
        <xdr:sp macro="" textlink="">
          <xdr:nvSpPr>
            <xdr:cNvPr id="17447" name="Check Box 39" hidden="1">
              <a:extLst>
                <a:ext uri="{63B3BB69-23CF-44E3-9099-C40C66FF867C}">
                  <a14:compatExt spid="_x0000_s17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196</xdr:row>
          <xdr:rowOff>0</xdr:rowOff>
        </xdr:from>
        <xdr:to>
          <xdr:col>13</xdr:col>
          <xdr:colOff>381000</xdr:colOff>
          <xdr:row>197</xdr:row>
          <xdr:rowOff>38100</xdr:rowOff>
        </xdr:to>
        <xdr:sp macro="" textlink="">
          <xdr:nvSpPr>
            <xdr:cNvPr id="17448" name="Check Box 40" hidden="1">
              <a:extLst>
                <a:ext uri="{63B3BB69-23CF-44E3-9099-C40C66FF867C}">
                  <a14:compatExt spid="_x0000_s17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197</xdr:row>
          <xdr:rowOff>0</xdr:rowOff>
        </xdr:from>
        <xdr:to>
          <xdr:col>13</xdr:col>
          <xdr:colOff>381000</xdr:colOff>
          <xdr:row>198</xdr:row>
          <xdr:rowOff>38100</xdr:rowOff>
        </xdr:to>
        <xdr:sp macro="" textlink="">
          <xdr:nvSpPr>
            <xdr:cNvPr id="17449" name="Check Box 41" hidden="1">
              <a:extLst>
                <a:ext uri="{63B3BB69-23CF-44E3-9099-C40C66FF867C}">
                  <a14:compatExt spid="_x0000_s17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198</xdr:row>
          <xdr:rowOff>0</xdr:rowOff>
        </xdr:from>
        <xdr:to>
          <xdr:col>13</xdr:col>
          <xdr:colOff>381000</xdr:colOff>
          <xdr:row>199</xdr:row>
          <xdr:rowOff>38100</xdr:rowOff>
        </xdr:to>
        <xdr:sp macro="" textlink="">
          <xdr:nvSpPr>
            <xdr:cNvPr id="17450" name="Check Box 42" hidden="1">
              <a:extLst>
                <a:ext uri="{63B3BB69-23CF-44E3-9099-C40C66FF867C}">
                  <a14:compatExt spid="_x0000_s17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199</xdr:row>
          <xdr:rowOff>0</xdr:rowOff>
        </xdr:from>
        <xdr:to>
          <xdr:col>13</xdr:col>
          <xdr:colOff>381000</xdr:colOff>
          <xdr:row>200</xdr:row>
          <xdr:rowOff>38100</xdr:rowOff>
        </xdr:to>
        <xdr:sp macro="" textlink="">
          <xdr:nvSpPr>
            <xdr:cNvPr id="17451" name="Check Box 43" hidden="1">
              <a:extLst>
                <a:ext uri="{63B3BB69-23CF-44E3-9099-C40C66FF867C}">
                  <a14:compatExt spid="_x0000_s17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200</xdr:row>
          <xdr:rowOff>0</xdr:rowOff>
        </xdr:from>
        <xdr:to>
          <xdr:col>13</xdr:col>
          <xdr:colOff>381000</xdr:colOff>
          <xdr:row>201</xdr:row>
          <xdr:rowOff>38100</xdr:rowOff>
        </xdr:to>
        <xdr:sp macro="" textlink="">
          <xdr:nvSpPr>
            <xdr:cNvPr id="17452" name="Check Box 44" hidden="1">
              <a:extLst>
                <a:ext uri="{63B3BB69-23CF-44E3-9099-C40C66FF867C}">
                  <a14:compatExt spid="_x0000_s17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194</xdr:row>
          <xdr:rowOff>0</xdr:rowOff>
        </xdr:from>
        <xdr:to>
          <xdr:col>21</xdr:col>
          <xdr:colOff>381000</xdr:colOff>
          <xdr:row>195</xdr:row>
          <xdr:rowOff>38100</xdr:rowOff>
        </xdr:to>
        <xdr:sp macro="" textlink="">
          <xdr:nvSpPr>
            <xdr:cNvPr id="17453" name="Check Box 45" hidden="1">
              <a:extLst>
                <a:ext uri="{63B3BB69-23CF-44E3-9099-C40C66FF867C}">
                  <a14:compatExt spid="_x0000_s17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195</xdr:row>
          <xdr:rowOff>0</xdr:rowOff>
        </xdr:from>
        <xdr:to>
          <xdr:col>21</xdr:col>
          <xdr:colOff>381000</xdr:colOff>
          <xdr:row>196</xdr:row>
          <xdr:rowOff>38100</xdr:rowOff>
        </xdr:to>
        <xdr:sp macro="" textlink="">
          <xdr:nvSpPr>
            <xdr:cNvPr id="17454" name="Check Box 46" hidden="1">
              <a:extLst>
                <a:ext uri="{63B3BB69-23CF-44E3-9099-C40C66FF867C}">
                  <a14:compatExt spid="_x0000_s17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196</xdr:row>
          <xdr:rowOff>0</xdr:rowOff>
        </xdr:from>
        <xdr:to>
          <xdr:col>21</xdr:col>
          <xdr:colOff>381000</xdr:colOff>
          <xdr:row>197</xdr:row>
          <xdr:rowOff>38100</xdr:rowOff>
        </xdr:to>
        <xdr:sp macro="" textlink="">
          <xdr:nvSpPr>
            <xdr:cNvPr id="17455" name="Check Box 47" hidden="1">
              <a:extLst>
                <a:ext uri="{63B3BB69-23CF-44E3-9099-C40C66FF867C}">
                  <a14:compatExt spid="_x0000_s17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197</xdr:row>
          <xdr:rowOff>0</xdr:rowOff>
        </xdr:from>
        <xdr:to>
          <xdr:col>21</xdr:col>
          <xdr:colOff>381000</xdr:colOff>
          <xdr:row>198</xdr:row>
          <xdr:rowOff>38100</xdr:rowOff>
        </xdr:to>
        <xdr:sp macro="" textlink="">
          <xdr:nvSpPr>
            <xdr:cNvPr id="17456" name="Check Box 48" hidden="1">
              <a:extLst>
                <a:ext uri="{63B3BB69-23CF-44E3-9099-C40C66FF867C}">
                  <a14:compatExt spid="_x0000_s17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198</xdr:row>
          <xdr:rowOff>0</xdr:rowOff>
        </xdr:from>
        <xdr:to>
          <xdr:col>21</xdr:col>
          <xdr:colOff>381000</xdr:colOff>
          <xdr:row>199</xdr:row>
          <xdr:rowOff>38100</xdr:rowOff>
        </xdr:to>
        <xdr:sp macro="" textlink="">
          <xdr:nvSpPr>
            <xdr:cNvPr id="17457" name="Check Box 49" hidden="1">
              <a:extLst>
                <a:ext uri="{63B3BB69-23CF-44E3-9099-C40C66FF867C}">
                  <a14:compatExt spid="_x0000_s17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199</xdr:row>
          <xdr:rowOff>0</xdr:rowOff>
        </xdr:from>
        <xdr:to>
          <xdr:col>21</xdr:col>
          <xdr:colOff>381000</xdr:colOff>
          <xdr:row>200</xdr:row>
          <xdr:rowOff>38100</xdr:rowOff>
        </xdr:to>
        <xdr:sp macro="" textlink="">
          <xdr:nvSpPr>
            <xdr:cNvPr id="17458" name="Check Box 50" hidden="1">
              <a:extLst>
                <a:ext uri="{63B3BB69-23CF-44E3-9099-C40C66FF867C}">
                  <a14:compatExt spid="_x0000_s17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200</xdr:row>
          <xdr:rowOff>0</xdr:rowOff>
        </xdr:from>
        <xdr:to>
          <xdr:col>21</xdr:col>
          <xdr:colOff>381000</xdr:colOff>
          <xdr:row>201</xdr:row>
          <xdr:rowOff>38100</xdr:rowOff>
        </xdr:to>
        <xdr:sp macro="" textlink="">
          <xdr:nvSpPr>
            <xdr:cNvPr id="17459" name="Check Box 51" hidden="1">
              <a:extLst>
                <a:ext uri="{63B3BB69-23CF-44E3-9099-C40C66FF867C}">
                  <a14:compatExt spid="_x0000_s17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213</xdr:row>
          <xdr:rowOff>0</xdr:rowOff>
        </xdr:from>
        <xdr:to>
          <xdr:col>9</xdr:col>
          <xdr:colOff>381000</xdr:colOff>
          <xdr:row>214</xdr:row>
          <xdr:rowOff>38100</xdr:rowOff>
        </xdr:to>
        <xdr:sp macro="" textlink="">
          <xdr:nvSpPr>
            <xdr:cNvPr id="17460" name="Check Box 52" hidden="1">
              <a:extLst>
                <a:ext uri="{63B3BB69-23CF-44E3-9099-C40C66FF867C}">
                  <a14:compatExt spid="_x0000_s17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214</xdr:row>
          <xdr:rowOff>0</xdr:rowOff>
        </xdr:from>
        <xdr:to>
          <xdr:col>9</xdr:col>
          <xdr:colOff>381000</xdr:colOff>
          <xdr:row>215</xdr:row>
          <xdr:rowOff>38100</xdr:rowOff>
        </xdr:to>
        <xdr:sp macro="" textlink="">
          <xdr:nvSpPr>
            <xdr:cNvPr id="17461" name="Check Box 53" hidden="1">
              <a:extLst>
                <a:ext uri="{63B3BB69-23CF-44E3-9099-C40C66FF867C}">
                  <a14:compatExt spid="_x0000_s17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215</xdr:row>
          <xdr:rowOff>0</xdr:rowOff>
        </xdr:from>
        <xdr:to>
          <xdr:col>9</xdr:col>
          <xdr:colOff>381000</xdr:colOff>
          <xdr:row>216</xdr:row>
          <xdr:rowOff>38100</xdr:rowOff>
        </xdr:to>
        <xdr:sp macro="" textlink="">
          <xdr:nvSpPr>
            <xdr:cNvPr id="17462" name="Check Box 54" hidden="1">
              <a:extLst>
                <a:ext uri="{63B3BB69-23CF-44E3-9099-C40C66FF867C}">
                  <a14:compatExt spid="_x0000_s17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216</xdr:row>
          <xdr:rowOff>0</xdr:rowOff>
        </xdr:from>
        <xdr:to>
          <xdr:col>9</xdr:col>
          <xdr:colOff>381000</xdr:colOff>
          <xdr:row>217</xdr:row>
          <xdr:rowOff>38100</xdr:rowOff>
        </xdr:to>
        <xdr:sp macro="" textlink="">
          <xdr:nvSpPr>
            <xdr:cNvPr id="17463" name="Check Box 55" hidden="1">
              <a:extLst>
                <a:ext uri="{63B3BB69-23CF-44E3-9099-C40C66FF867C}">
                  <a14:compatExt spid="_x0000_s17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218</xdr:row>
          <xdr:rowOff>0</xdr:rowOff>
        </xdr:from>
        <xdr:to>
          <xdr:col>9</xdr:col>
          <xdr:colOff>381000</xdr:colOff>
          <xdr:row>219</xdr:row>
          <xdr:rowOff>38100</xdr:rowOff>
        </xdr:to>
        <xdr:sp macro="" textlink="">
          <xdr:nvSpPr>
            <xdr:cNvPr id="17464" name="Check Box 56" hidden="1">
              <a:extLst>
                <a:ext uri="{63B3BB69-23CF-44E3-9099-C40C66FF867C}">
                  <a14:compatExt spid="_x0000_s17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219</xdr:row>
          <xdr:rowOff>0</xdr:rowOff>
        </xdr:from>
        <xdr:to>
          <xdr:col>9</xdr:col>
          <xdr:colOff>381000</xdr:colOff>
          <xdr:row>220</xdr:row>
          <xdr:rowOff>38100</xdr:rowOff>
        </xdr:to>
        <xdr:sp macro="" textlink="">
          <xdr:nvSpPr>
            <xdr:cNvPr id="17465" name="Check Box 57" hidden="1">
              <a:extLst>
                <a:ext uri="{63B3BB69-23CF-44E3-9099-C40C66FF867C}">
                  <a14:compatExt spid="_x0000_s17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213</xdr:row>
          <xdr:rowOff>0</xdr:rowOff>
        </xdr:from>
        <xdr:to>
          <xdr:col>13</xdr:col>
          <xdr:colOff>381000</xdr:colOff>
          <xdr:row>214</xdr:row>
          <xdr:rowOff>38100</xdr:rowOff>
        </xdr:to>
        <xdr:sp macro="" textlink="">
          <xdr:nvSpPr>
            <xdr:cNvPr id="17466" name="Check Box 58" hidden="1">
              <a:extLst>
                <a:ext uri="{63B3BB69-23CF-44E3-9099-C40C66FF867C}">
                  <a14:compatExt spid="_x0000_s17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214</xdr:row>
          <xdr:rowOff>0</xdr:rowOff>
        </xdr:from>
        <xdr:to>
          <xdr:col>13</xdr:col>
          <xdr:colOff>381000</xdr:colOff>
          <xdr:row>215</xdr:row>
          <xdr:rowOff>38100</xdr:rowOff>
        </xdr:to>
        <xdr:sp macro="" textlink="">
          <xdr:nvSpPr>
            <xdr:cNvPr id="17467" name="Check Box 59" hidden="1">
              <a:extLst>
                <a:ext uri="{63B3BB69-23CF-44E3-9099-C40C66FF867C}">
                  <a14:compatExt spid="_x0000_s17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215</xdr:row>
          <xdr:rowOff>0</xdr:rowOff>
        </xdr:from>
        <xdr:to>
          <xdr:col>13</xdr:col>
          <xdr:colOff>381000</xdr:colOff>
          <xdr:row>216</xdr:row>
          <xdr:rowOff>38100</xdr:rowOff>
        </xdr:to>
        <xdr:sp macro="" textlink="">
          <xdr:nvSpPr>
            <xdr:cNvPr id="17468" name="Check Box 60" hidden="1">
              <a:extLst>
                <a:ext uri="{63B3BB69-23CF-44E3-9099-C40C66FF867C}">
                  <a14:compatExt spid="_x0000_s17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216</xdr:row>
          <xdr:rowOff>0</xdr:rowOff>
        </xdr:from>
        <xdr:to>
          <xdr:col>13</xdr:col>
          <xdr:colOff>381000</xdr:colOff>
          <xdr:row>217</xdr:row>
          <xdr:rowOff>38100</xdr:rowOff>
        </xdr:to>
        <xdr:sp macro="" textlink="">
          <xdr:nvSpPr>
            <xdr:cNvPr id="17469" name="Check Box 61" hidden="1">
              <a:extLst>
                <a:ext uri="{63B3BB69-23CF-44E3-9099-C40C66FF867C}">
                  <a14:compatExt spid="_x0000_s17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218</xdr:row>
          <xdr:rowOff>0</xdr:rowOff>
        </xdr:from>
        <xdr:to>
          <xdr:col>13</xdr:col>
          <xdr:colOff>381000</xdr:colOff>
          <xdr:row>219</xdr:row>
          <xdr:rowOff>38100</xdr:rowOff>
        </xdr:to>
        <xdr:sp macro="" textlink="">
          <xdr:nvSpPr>
            <xdr:cNvPr id="17470" name="Check Box 62" hidden="1">
              <a:extLst>
                <a:ext uri="{63B3BB69-23CF-44E3-9099-C40C66FF867C}">
                  <a14:compatExt spid="_x0000_s17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219</xdr:row>
          <xdr:rowOff>0</xdr:rowOff>
        </xdr:from>
        <xdr:to>
          <xdr:col>13</xdr:col>
          <xdr:colOff>381000</xdr:colOff>
          <xdr:row>220</xdr:row>
          <xdr:rowOff>38100</xdr:rowOff>
        </xdr:to>
        <xdr:sp macro="" textlink="">
          <xdr:nvSpPr>
            <xdr:cNvPr id="17471" name="Check Box 63" hidden="1">
              <a:extLst>
                <a:ext uri="{63B3BB69-23CF-44E3-9099-C40C66FF867C}">
                  <a14:compatExt spid="_x0000_s17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213</xdr:row>
          <xdr:rowOff>0</xdr:rowOff>
        </xdr:from>
        <xdr:to>
          <xdr:col>17</xdr:col>
          <xdr:colOff>381000</xdr:colOff>
          <xdr:row>214</xdr:row>
          <xdr:rowOff>38100</xdr:rowOff>
        </xdr:to>
        <xdr:sp macro="" textlink="">
          <xdr:nvSpPr>
            <xdr:cNvPr id="17472" name="Check Box 64" hidden="1">
              <a:extLst>
                <a:ext uri="{63B3BB69-23CF-44E3-9099-C40C66FF867C}">
                  <a14:compatExt spid="_x0000_s17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214</xdr:row>
          <xdr:rowOff>0</xdr:rowOff>
        </xdr:from>
        <xdr:to>
          <xdr:col>17</xdr:col>
          <xdr:colOff>381000</xdr:colOff>
          <xdr:row>215</xdr:row>
          <xdr:rowOff>38100</xdr:rowOff>
        </xdr:to>
        <xdr:sp macro="" textlink="">
          <xdr:nvSpPr>
            <xdr:cNvPr id="17473" name="Check Box 65" hidden="1">
              <a:extLst>
                <a:ext uri="{63B3BB69-23CF-44E3-9099-C40C66FF867C}">
                  <a14:compatExt spid="_x0000_s17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215</xdr:row>
          <xdr:rowOff>0</xdr:rowOff>
        </xdr:from>
        <xdr:to>
          <xdr:col>17</xdr:col>
          <xdr:colOff>381000</xdr:colOff>
          <xdr:row>216</xdr:row>
          <xdr:rowOff>38100</xdr:rowOff>
        </xdr:to>
        <xdr:sp macro="" textlink="">
          <xdr:nvSpPr>
            <xdr:cNvPr id="17474" name="Check Box 66" hidden="1">
              <a:extLst>
                <a:ext uri="{63B3BB69-23CF-44E3-9099-C40C66FF867C}">
                  <a14:compatExt spid="_x0000_s17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216</xdr:row>
          <xdr:rowOff>0</xdr:rowOff>
        </xdr:from>
        <xdr:to>
          <xdr:col>17</xdr:col>
          <xdr:colOff>381000</xdr:colOff>
          <xdr:row>217</xdr:row>
          <xdr:rowOff>38100</xdr:rowOff>
        </xdr:to>
        <xdr:sp macro="" textlink="">
          <xdr:nvSpPr>
            <xdr:cNvPr id="17475" name="Check Box 67" hidden="1">
              <a:extLst>
                <a:ext uri="{63B3BB69-23CF-44E3-9099-C40C66FF867C}">
                  <a14:compatExt spid="_x0000_s17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218</xdr:row>
          <xdr:rowOff>0</xdr:rowOff>
        </xdr:from>
        <xdr:to>
          <xdr:col>17</xdr:col>
          <xdr:colOff>381000</xdr:colOff>
          <xdr:row>219</xdr:row>
          <xdr:rowOff>38100</xdr:rowOff>
        </xdr:to>
        <xdr:sp macro="" textlink="">
          <xdr:nvSpPr>
            <xdr:cNvPr id="17476" name="Check Box 68" hidden="1">
              <a:extLst>
                <a:ext uri="{63B3BB69-23CF-44E3-9099-C40C66FF867C}">
                  <a14:compatExt spid="_x0000_s17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219</xdr:row>
          <xdr:rowOff>0</xdr:rowOff>
        </xdr:from>
        <xdr:to>
          <xdr:col>17</xdr:col>
          <xdr:colOff>381000</xdr:colOff>
          <xdr:row>220</xdr:row>
          <xdr:rowOff>38100</xdr:rowOff>
        </xdr:to>
        <xdr:sp macro="" textlink="">
          <xdr:nvSpPr>
            <xdr:cNvPr id="17477" name="Check Box 69" hidden="1">
              <a:extLst>
                <a:ext uri="{63B3BB69-23CF-44E3-9099-C40C66FF867C}">
                  <a14:compatExt spid="_x0000_s17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213</xdr:row>
          <xdr:rowOff>0</xdr:rowOff>
        </xdr:from>
        <xdr:to>
          <xdr:col>21</xdr:col>
          <xdr:colOff>381000</xdr:colOff>
          <xdr:row>214</xdr:row>
          <xdr:rowOff>38100</xdr:rowOff>
        </xdr:to>
        <xdr:sp macro="" textlink="">
          <xdr:nvSpPr>
            <xdr:cNvPr id="17478" name="Check Box 70" hidden="1">
              <a:extLst>
                <a:ext uri="{63B3BB69-23CF-44E3-9099-C40C66FF867C}">
                  <a14:compatExt spid="_x0000_s17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214</xdr:row>
          <xdr:rowOff>0</xdr:rowOff>
        </xdr:from>
        <xdr:to>
          <xdr:col>21</xdr:col>
          <xdr:colOff>381000</xdr:colOff>
          <xdr:row>215</xdr:row>
          <xdr:rowOff>38100</xdr:rowOff>
        </xdr:to>
        <xdr:sp macro="" textlink="">
          <xdr:nvSpPr>
            <xdr:cNvPr id="17479" name="Check Box 71" hidden="1">
              <a:extLst>
                <a:ext uri="{63B3BB69-23CF-44E3-9099-C40C66FF867C}">
                  <a14:compatExt spid="_x0000_s17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215</xdr:row>
          <xdr:rowOff>0</xdr:rowOff>
        </xdr:from>
        <xdr:to>
          <xdr:col>21</xdr:col>
          <xdr:colOff>381000</xdr:colOff>
          <xdr:row>216</xdr:row>
          <xdr:rowOff>38100</xdr:rowOff>
        </xdr:to>
        <xdr:sp macro="" textlink="">
          <xdr:nvSpPr>
            <xdr:cNvPr id="17480" name="Check Box 72" hidden="1">
              <a:extLst>
                <a:ext uri="{63B3BB69-23CF-44E3-9099-C40C66FF867C}">
                  <a14:compatExt spid="_x0000_s17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216</xdr:row>
          <xdr:rowOff>0</xdr:rowOff>
        </xdr:from>
        <xdr:to>
          <xdr:col>21</xdr:col>
          <xdr:colOff>381000</xdr:colOff>
          <xdr:row>217</xdr:row>
          <xdr:rowOff>38100</xdr:rowOff>
        </xdr:to>
        <xdr:sp macro="" textlink="">
          <xdr:nvSpPr>
            <xdr:cNvPr id="17481" name="Check Box 73" hidden="1">
              <a:extLst>
                <a:ext uri="{63B3BB69-23CF-44E3-9099-C40C66FF867C}">
                  <a14:compatExt spid="_x0000_s17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218</xdr:row>
          <xdr:rowOff>0</xdr:rowOff>
        </xdr:from>
        <xdr:to>
          <xdr:col>21</xdr:col>
          <xdr:colOff>381000</xdr:colOff>
          <xdr:row>219</xdr:row>
          <xdr:rowOff>38100</xdr:rowOff>
        </xdr:to>
        <xdr:sp macro="" textlink="">
          <xdr:nvSpPr>
            <xdr:cNvPr id="17482" name="Check Box 74" hidden="1">
              <a:extLst>
                <a:ext uri="{63B3BB69-23CF-44E3-9099-C40C66FF867C}">
                  <a14:compatExt spid="_x0000_s17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219</xdr:row>
          <xdr:rowOff>0</xdr:rowOff>
        </xdr:from>
        <xdr:to>
          <xdr:col>21</xdr:col>
          <xdr:colOff>381000</xdr:colOff>
          <xdr:row>220</xdr:row>
          <xdr:rowOff>38100</xdr:rowOff>
        </xdr:to>
        <xdr:sp macro="" textlink="">
          <xdr:nvSpPr>
            <xdr:cNvPr id="17483" name="Check Box 75" hidden="1">
              <a:extLst>
                <a:ext uri="{63B3BB69-23CF-44E3-9099-C40C66FF867C}">
                  <a14:compatExt spid="_x0000_s17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213</xdr:row>
          <xdr:rowOff>0</xdr:rowOff>
        </xdr:from>
        <xdr:to>
          <xdr:col>25</xdr:col>
          <xdr:colOff>381000</xdr:colOff>
          <xdr:row>214</xdr:row>
          <xdr:rowOff>38100</xdr:rowOff>
        </xdr:to>
        <xdr:sp macro="" textlink="">
          <xdr:nvSpPr>
            <xdr:cNvPr id="17484" name="Check Box 76" hidden="1">
              <a:extLst>
                <a:ext uri="{63B3BB69-23CF-44E3-9099-C40C66FF867C}">
                  <a14:compatExt spid="_x0000_s17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214</xdr:row>
          <xdr:rowOff>0</xdr:rowOff>
        </xdr:from>
        <xdr:to>
          <xdr:col>25</xdr:col>
          <xdr:colOff>381000</xdr:colOff>
          <xdr:row>215</xdr:row>
          <xdr:rowOff>38100</xdr:rowOff>
        </xdr:to>
        <xdr:sp macro="" textlink="">
          <xdr:nvSpPr>
            <xdr:cNvPr id="17485" name="Check Box 77" hidden="1">
              <a:extLst>
                <a:ext uri="{63B3BB69-23CF-44E3-9099-C40C66FF867C}">
                  <a14:compatExt spid="_x0000_s17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215</xdr:row>
          <xdr:rowOff>0</xdr:rowOff>
        </xdr:from>
        <xdr:to>
          <xdr:col>25</xdr:col>
          <xdr:colOff>381000</xdr:colOff>
          <xdr:row>216</xdr:row>
          <xdr:rowOff>38100</xdr:rowOff>
        </xdr:to>
        <xdr:sp macro="" textlink="">
          <xdr:nvSpPr>
            <xdr:cNvPr id="17486" name="Check Box 78" hidden="1">
              <a:extLst>
                <a:ext uri="{63B3BB69-23CF-44E3-9099-C40C66FF867C}">
                  <a14:compatExt spid="_x0000_s17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216</xdr:row>
          <xdr:rowOff>0</xdr:rowOff>
        </xdr:from>
        <xdr:to>
          <xdr:col>25</xdr:col>
          <xdr:colOff>381000</xdr:colOff>
          <xdr:row>217</xdr:row>
          <xdr:rowOff>38100</xdr:rowOff>
        </xdr:to>
        <xdr:sp macro="" textlink="">
          <xdr:nvSpPr>
            <xdr:cNvPr id="17487" name="Check Box 79" hidden="1">
              <a:extLst>
                <a:ext uri="{63B3BB69-23CF-44E3-9099-C40C66FF867C}">
                  <a14:compatExt spid="_x0000_s17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218</xdr:row>
          <xdr:rowOff>0</xdr:rowOff>
        </xdr:from>
        <xdr:to>
          <xdr:col>25</xdr:col>
          <xdr:colOff>381000</xdr:colOff>
          <xdr:row>219</xdr:row>
          <xdr:rowOff>38100</xdr:rowOff>
        </xdr:to>
        <xdr:sp macro="" textlink="">
          <xdr:nvSpPr>
            <xdr:cNvPr id="17488" name="Check Box 80" hidden="1">
              <a:extLst>
                <a:ext uri="{63B3BB69-23CF-44E3-9099-C40C66FF867C}">
                  <a14:compatExt spid="_x0000_s17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219</xdr:row>
          <xdr:rowOff>0</xdr:rowOff>
        </xdr:from>
        <xdr:to>
          <xdr:col>25</xdr:col>
          <xdr:colOff>381000</xdr:colOff>
          <xdr:row>220</xdr:row>
          <xdr:rowOff>38100</xdr:rowOff>
        </xdr:to>
        <xdr:sp macro="" textlink="">
          <xdr:nvSpPr>
            <xdr:cNvPr id="17489" name="Check Box 81" hidden="1">
              <a:extLst>
                <a:ext uri="{63B3BB69-23CF-44E3-9099-C40C66FF867C}">
                  <a14:compatExt spid="_x0000_s17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194</xdr:row>
          <xdr:rowOff>0</xdr:rowOff>
        </xdr:from>
        <xdr:to>
          <xdr:col>17</xdr:col>
          <xdr:colOff>381000</xdr:colOff>
          <xdr:row>195</xdr:row>
          <xdr:rowOff>38100</xdr:rowOff>
        </xdr:to>
        <xdr:sp macro="" textlink="">
          <xdr:nvSpPr>
            <xdr:cNvPr id="17490" name="Check Box 82" hidden="1">
              <a:extLst>
                <a:ext uri="{63B3BB69-23CF-44E3-9099-C40C66FF867C}">
                  <a14:compatExt spid="_x0000_s17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195</xdr:row>
          <xdr:rowOff>0</xdr:rowOff>
        </xdr:from>
        <xdr:to>
          <xdr:col>17</xdr:col>
          <xdr:colOff>381000</xdr:colOff>
          <xdr:row>196</xdr:row>
          <xdr:rowOff>38100</xdr:rowOff>
        </xdr:to>
        <xdr:sp macro="" textlink="">
          <xdr:nvSpPr>
            <xdr:cNvPr id="17491" name="Check Box 83" hidden="1">
              <a:extLst>
                <a:ext uri="{63B3BB69-23CF-44E3-9099-C40C66FF867C}">
                  <a14:compatExt spid="_x0000_s17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17</xdr:col>
          <xdr:colOff>381000</xdr:colOff>
          <xdr:row>197</xdr:row>
          <xdr:rowOff>38100</xdr:rowOff>
        </xdr:to>
        <xdr:sp macro="" textlink="">
          <xdr:nvSpPr>
            <xdr:cNvPr id="17492" name="Check Box 84" hidden="1">
              <a:extLst>
                <a:ext uri="{63B3BB69-23CF-44E3-9099-C40C66FF867C}">
                  <a14:compatExt spid="_x0000_s17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197</xdr:row>
          <xdr:rowOff>0</xdr:rowOff>
        </xdr:from>
        <xdr:to>
          <xdr:col>17</xdr:col>
          <xdr:colOff>381000</xdr:colOff>
          <xdr:row>198</xdr:row>
          <xdr:rowOff>38100</xdr:rowOff>
        </xdr:to>
        <xdr:sp macro="" textlink="">
          <xdr:nvSpPr>
            <xdr:cNvPr id="17493" name="Check Box 85" hidden="1">
              <a:extLst>
                <a:ext uri="{63B3BB69-23CF-44E3-9099-C40C66FF867C}">
                  <a14:compatExt spid="_x0000_s17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198</xdr:row>
          <xdr:rowOff>0</xdr:rowOff>
        </xdr:from>
        <xdr:to>
          <xdr:col>17</xdr:col>
          <xdr:colOff>381000</xdr:colOff>
          <xdr:row>199</xdr:row>
          <xdr:rowOff>38100</xdr:rowOff>
        </xdr:to>
        <xdr:sp macro="" textlink="">
          <xdr:nvSpPr>
            <xdr:cNvPr id="17494" name="Check Box 86" hidden="1">
              <a:extLst>
                <a:ext uri="{63B3BB69-23CF-44E3-9099-C40C66FF867C}">
                  <a14:compatExt spid="_x0000_s17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17</xdr:col>
          <xdr:colOff>381000</xdr:colOff>
          <xdr:row>200</xdr:row>
          <xdr:rowOff>38100</xdr:rowOff>
        </xdr:to>
        <xdr:sp macro="" textlink="">
          <xdr:nvSpPr>
            <xdr:cNvPr id="17495" name="Check Box 87" hidden="1">
              <a:extLst>
                <a:ext uri="{63B3BB69-23CF-44E3-9099-C40C66FF867C}">
                  <a14:compatExt spid="_x0000_s17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200</xdr:row>
          <xdr:rowOff>0</xdr:rowOff>
        </xdr:from>
        <xdr:to>
          <xdr:col>17</xdr:col>
          <xdr:colOff>381000</xdr:colOff>
          <xdr:row>201</xdr:row>
          <xdr:rowOff>38100</xdr:rowOff>
        </xdr:to>
        <xdr:sp macro="" textlink="">
          <xdr:nvSpPr>
            <xdr:cNvPr id="17496" name="Check Box 88" hidden="1">
              <a:extLst>
                <a:ext uri="{63B3BB69-23CF-44E3-9099-C40C66FF867C}">
                  <a14:compatExt spid="_x0000_s17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208</xdr:row>
          <xdr:rowOff>0</xdr:rowOff>
        </xdr:from>
        <xdr:to>
          <xdr:col>9</xdr:col>
          <xdr:colOff>381000</xdr:colOff>
          <xdr:row>209</xdr:row>
          <xdr:rowOff>38100</xdr:rowOff>
        </xdr:to>
        <xdr:sp macro="" textlink="">
          <xdr:nvSpPr>
            <xdr:cNvPr id="17497" name="Check Box 89" hidden="1">
              <a:extLst>
                <a:ext uri="{63B3BB69-23CF-44E3-9099-C40C66FF867C}">
                  <a14:compatExt spid="_x0000_s17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209</xdr:row>
          <xdr:rowOff>0</xdr:rowOff>
        </xdr:from>
        <xdr:to>
          <xdr:col>9</xdr:col>
          <xdr:colOff>381000</xdr:colOff>
          <xdr:row>210</xdr:row>
          <xdr:rowOff>38100</xdr:rowOff>
        </xdr:to>
        <xdr:sp macro="" textlink="">
          <xdr:nvSpPr>
            <xdr:cNvPr id="17498" name="Check Box 90" hidden="1">
              <a:extLst>
                <a:ext uri="{63B3BB69-23CF-44E3-9099-C40C66FF867C}">
                  <a14:compatExt spid="_x0000_s17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210</xdr:row>
          <xdr:rowOff>0</xdr:rowOff>
        </xdr:from>
        <xdr:to>
          <xdr:col>9</xdr:col>
          <xdr:colOff>381000</xdr:colOff>
          <xdr:row>211</xdr:row>
          <xdr:rowOff>38100</xdr:rowOff>
        </xdr:to>
        <xdr:sp macro="" textlink="">
          <xdr:nvSpPr>
            <xdr:cNvPr id="17499" name="Check Box 91" hidden="1">
              <a:extLst>
                <a:ext uri="{63B3BB69-23CF-44E3-9099-C40C66FF867C}">
                  <a14:compatExt spid="_x0000_s17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208</xdr:row>
          <xdr:rowOff>0</xdr:rowOff>
        </xdr:from>
        <xdr:to>
          <xdr:col>13</xdr:col>
          <xdr:colOff>381000</xdr:colOff>
          <xdr:row>209</xdr:row>
          <xdr:rowOff>38100</xdr:rowOff>
        </xdr:to>
        <xdr:sp macro="" textlink="">
          <xdr:nvSpPr>
            <xdr:cNvPr id="17500" name="Check Box 92" hidden="1">
              <a:extLst>
                <a:ext uri="{63B3BB69-23CF-44E3-9099-C40C66FF867C}">
                  <a14:compatExt spid="_x0000_s17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209</xdr:row>
          <xdr:rowOff>0</xdr:rowOff>
        </xdr:from>
        <xdr:to>
          <xdr:col>13</xdr:col>
          <xdr:colOff>381000</xdr:colOff>
          <xdr:row>210</xdr:row>
          <xdr:rowOff>38100</xdr:rowOff>
        </xdr:to>
        <xdr:sp macro="" textlink="">
          <xdr:nvSpPr>
            <xdr:cNvPr id="17501" name="Check Box 93" hidden="1">
              <a:extLst>
                <a:ext uri="{63B3BB69-23CF-44E3-9099-C40C66FF867C}">
                  <a14:compatExt spid="_x0000_s17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210</xdr:row>
          <xdr:rowOff>0</xdr:rowOff>
        </xdr:from>
        <xdr:to>
          <xdr:col>13</xdr:col>
          <xdr:colOff>381000</xdr:colOff>
          <xdr:row>211</xdr:row>
          <xdr:rowOff>38100</xdr:rowOff>
        </xdr:to>
        <xdr:sp macro="" textlink="">
          <xdr:nvSpPr>
            <xdr:cNvPr id="17502" name="Check Box 94" hidden="1">
              <a:extLst>
                <a:ext uri="{63B3BB69-23CF-44E3-9099-C40C66FF867C}">
                  <a14:compatExt spid="_x0000_s17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208</xdr:row>
          <xdr:rowOff>0</xdr:rowOff>
        </xdr:from>
        <xdr:to>
          <xdr:col>21</xdr:col>
          <xdr:colOff>381000</xdr:colOff>
          <xdr:row>209</xdr:row>
          <xdr:rowOff>38100</xdr:rowOff>
        </xdr:to>
        <xdr:sp macro="" textlink="">
          <xdr:nvSpPr>
            <xdr:cNvPr id="17503" name="Check Box 95" hidden="1">
              <a:extLst>
                <a:ext uri="{63B3BB69-23CF-44E3-9099-C40C66FF867C}">
                  <a14:compatExt spid="_x0000_s17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209</xdr:row>
          <xdr:rowOff>0</xdr:rowOff>
        </xdr:from>
        <xdr:to>
          <xdr:col>21</xdr:col>
          <xdr:colOff>381000</xdr:colOff>
          <xdr:row>210</xdr:row>
          <xdr:rowOff>38100</xdr:rowOff>
        </xdr:to>
        <xdr:sp macro="" textlink="">
          <xdr:nvSpPr>
            <xdr:cNvPr id="17504" name="Check Box 96" hidden="1">
              <a:extLst>
                <a:ext uri="{63B3BB69-23CF-44E3-9099-C40C66FF867C}">
                  <a14:compatExt spid="_x0000_s17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210</xdr:row>
          <xdr:rowOff>0</xdr:rowOff>
        </xdr:from>
        <xdr:to>
          <xdr:col>21</xdr:col>
          <xdr:colOff>381000</xdr:colOff>
          <xdr:row>211</xdr:row>
          <xdr:rowOff>38100</xdr:rowOff>
        </xdr:to>
        <xdr:sp macro="" textlink="">
          <xdr:nvSpPr>
            <xdr:cNvPr id="17505" name="Check Box 97" hidden="1">
              <a:extLst>
                <a:ext uri="{63B3BB69-23CF-44E3-9099-C40C66FF867C}">
                  <a14:compatExt spid="_x0000_s17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208</xdr:row>
          <xdr:rowOff>0</xdr:rowOff>
        </xdr:from>
        <xdr:to>
          <xdr:col>17</xdr:col>
          <xdr:colOff>381000</xdr:colOff>
          <xdr:row>209</xdr:row>
          <xdr:rowOff>38100</xdr:rowOff>
        </xdr:to>
        <xdr:sp macro="" textlink="">
          <xdr:nvSpPr>
            <xdr:cNvPr id="17506" name="Check Box 98" hidden="1">
              <a:extLst>
                <a:ext uri="{63B3BB69-23CF-44E3-9099-C40C66FF867C}">
                  <a14:compatExt spid="_x0000_s17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209</xdr:row>
          <xdr:rowOff>0</xdr:rowOff>
        </xdr:from>
        <xdr:to>
          <xdr:col>17</xdr:col>
          <xdr:colOff>381000</xdr:colOff>
          <xdr:row>210</xdr:row>
          <xdr:rowOff>38100</xdr:rowOff>
        </xdr:to>
        <xdr:sp macro="" textlink="">
          <xdr:nvSpPr>
            <xdr:cNvPr id="17507" name="Check Box 99" hidden="1">
              <a:extLst>
                <a:ext uri="{63B3BB69-23CF-44E3-9099-C40C66FF867C}">
                  <a14:compatExt spid="_x0000_s17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210</xdr:row>
          <xdr:rowOff>0</xdr:rowOff>
        </xdr:from>
        <xdr:to>
          <xdr:col>17</xdr:col>
          <xdr:colOff>381000</xdr:colOff>
          <xdr:row>211</xdr:row>
          <xdr:rowOff>38100</xdr:rowOff>
        </xdr:to>
        <xdr:sp macro="" textlink="">
          <xdr:nvSpPr>
            <xdr:cNvPr id="17508" name="Check Box 100" hidden="1">
              <a:extLst>
                <a:ext uri="{63B3BB69-23CF-44E3-9099-C40C66FF867C}">
                  <a14:compatExt spid="_x0000_s17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208</xdr:row>
          <xdr:rowOff>0</xdr:rowOff>
        </xdr:from>
        <xdr:to>
          <xdr:col>25</xdr:col>
          <xdr:colOff>381000</xdr:colOff>
          <xdr:row>209</xdr:row>
          <xdr:rowOff>38100</xdr:rowOff>
        </xdr:to>
        <xdr:sp macro="" textlink="">
          <xdr:nvSpPr>
            <xdr:cNvPr id="17509" name="Check Box 101" hidden="1">
              <a:extLst>
                <a:ext uri="{63B3BB69-23CF-44E3-9099-C40C66FF867C}">
                  <a14:compatExt spid="_x0000_s17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209</xdr:row>
          <xdr:rowOff>0</xdr:rowOff>
        </xdr:from>
        <xdr:to>
          <xdr:col>25</xdr:col>
          <xdr:colOff>381000</xdr:colOff>
          <xdr:row>210</xdr:row>
          <xdr:rowOff>38100</xdr:rowOff>
        </xdr:to>
        <xdr:sp macro="" textlink="">
          <xdr:nvSpPr>
            <xdr:cNvPr id="17510" name="Check Box 102" hidden="1">
              <a:extLst>
                <a:ext uri="{63B3BB69-23CF-44E3-9099-C40C66FF867C}">
                  <a14:compatExt spid="_x0000_s17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210</xdr:row>
          <xdr:rowOff>0</xdr:rowOff>
        </xdr:from>
        <xdr:to>
          <xdr:col>25</xdr:col>
          <xdr:colOff>381000</xdr:colOff>
          <xdr:row>211</xdr:row>
          <xdr:rowOff>38100</xdr:rowOff>
        </xdr:to>
        <xdr:sp macro="" textlink="">
          <xdr:nvSpPr>
            <xdr:cNvPr id="17511" name="Check Box 103" hidden="1">
              <a:extLst>
                <a:ext uri="{63B3BB69-23CF-44E3-9099-C40C66FF867C}">
                  <a14:compatExt spid="_x0000_s1751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1057275</xdr:colOff>
          <xdr:row>14</xdr:row>
          <xdr:rowOff>19050</xdr:rowOff>
        </xdr:to>
        <xdr:sp macro="" textlink="">
          <xdr:nvSpPr>
            <xdr:cNvPr id="18433" name="Check Box 1" hidden="1">
              <a:extLst>
                <a:ext uri="{63B3BB69-23CF-44E3-9099-C40C66FF867C}">
                  <a14:compatExt spid="_x0000_s18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Biberstufe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1057275</xdr:colOff>
          <xdr:row>15</xdr:row>
          <xdr:rowOff>19050</xdr:rowOff>
        </xdr:to>
        <xdr:sp macro="" textlink="">
          <xdr:nvSpPr>
            <xdr:cNvPr id="18434" name="Check Box 2" hidden="1">
              <a:extLst>
                <a:ext uri="{63B3BB69-23CF-44E3-9099-C40C66FF867C}">
                  <a14:compatExt spid="_x0000_s184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Wolfsstufe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1057275</xdr:colOff>
          <xdr:row>16</xdr:row>
          <xdr:rowOff>19050</xdr:rowOff>
        </xdr:to>
        <xdr:sp macro="" textlink="">
          <xdr:nvSpPr>
            <xdr:cNvPr id="18435" name="Check Box 3" hidden="1">
              <a:extLst>
                <a:ext uri="{63B3BB69-23CF-44E3-9099-C40C66FF867C}">
                  <a14:compatExt spid="_x0000_s184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Pfadistufe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1057275</xdr:colOff>
          <xdr:row>17</xdr:row>
          <xdr:rowOff>19050</xdr:rowOff>
        </xdr:to>
        <xdr:sp macro="" textlink="">
          <xdr:nvSpPr>
            <xdr:cNvPr id="18436" name="Check Box 4" hidden="1">
              <a:extLst>
                <a:ext uri="{63B3BB69-23CF-44E3-9099-C40C66FF867C}">
                  <a14:compatExt spid="_x0000_s184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Piostufe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1057275</xdr:colOff>
          <xdr:row>18</xdr:row>
          <xdr:rowOff>38100</xdr:rowOff>
        </xdr:to>
        <xdr:sp macro="" textlink="">
          <xdr:nvSpPr>
            <xdr:cNvPr id="18437" name="Check Box 5" hidden="1">
              <a:extLst>
                <a:ext uri="{63B3BB69-23CF-44E3-9099-C40C66FF867C}">
                  <a14:compatExt spid="_x0000_s184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Roverstufe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0</xdr:rowOff>
        </xdr:from>
        <xdr:to>
          <xdr:col>2</xdr:col>
          <xdr:colOff>2162175</xdr:colOff>
          <xdr:row>125</xdr:row>
          <xdr:rowOff>38100</xdr:rowOff>
        </xdr:to>
        <xdr:sp macro="" textlink="">
          <xdr:nvSpPr>
            <xdr:cNvPr id="18438" name="Check Box 6" hidden="1">
              <a:extLst>
                <a:ext uri="{63B3BB69-23CF-44E3-9099-C40C66FF867C}">
                  <a14:compatExt spid="_x0000_s18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Schriftlich (E-Mail, Brief, SMS etc.)</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2</xdr:col>
          <xdr:colOff>1104900</xdr:colOff>
          <xdr:row>126</xdr:row>
          <xdr:rowOff>19050</xdr:rowOff>
        </xdr:to>
        <xdr:sp macro="" textlink="">
          <xdr:nvSpPr>
            <xdr:cNvPr id="18439" name="Check Box 7" hidden="1">
              <a:extLst>
                <a:ext uri="{63B3BB69-23CF-44E3-9099-C40C66FF867C}">
                  <a14:compatExt spid="_x0000_s184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Telefonisch</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0</xdr:rowOff>
        </xdr:from>
        <xdr:to>
          <xdr:col>2</xdr:col>
          <xdr:colOff>2162175</xdr:colOff>
          <xdr:row>127</xdr:row>
          <xdr:rowOff>38100</xdr:rowOff>
        </xdr:to>
        <xdr:sp macro="" textlink="">
          <xdr:nvSpPr>
            <xdr:cNvPr id="18440" name="Check Box 8" hidden="1">
              <a:extLst>
                <a:ext uri="{63B3BB69-23CF-44E3-9099-C40C66FF867C}">
                  <a14:compatExt spid="_x0000_s184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Persönlich (Sitzungen, Besuche etc.)</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2</xdr:col>
          <xdr:colOff>1104900</xdr:colOff>
          <xdr:row>131</xdr:row>
          <xdr:rowOff>19050</xdr:rowOff>
        </xdr:to>
        <xdr:sp macro="" textlink="">
          <xdr:nvSpPr>
            <xdr:cNvPr id="18441" name="Check Box 9" hidden="1">
              <a:extLst>
                <a:ext uri="{63B3BB69-23CF-44E3-9099-C40C66FF867C}">
                  <a14:compatExt spid="_x0000_s184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Abteilungsleiter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0</xdr:rowOff>
        </xdr:from>
        <xdr:to>
          <xdr:col>2</xdr:col>
          <xdr:colOff>1104900</xdr:colOff>
          <xdr:row>132</xdr:row>
          <xdr:rowOff>19050</xdr:rowOff>
        </xdr:to>
        <xdr:sp macro="" textlink="">
          <xdr:nvSpPr>
            <xdr:cNvPr id="18442" name="Check Box 10" hidden="1">
              <a:extLst>
                <a:ext uri="{63B3BB69-23CF-44E3-9099-C40C66FF867C}">
                  <a14:compatExt spid="_x0000_s184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Stufenleiter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132</xdr:row>
          <xdr:rowOff>0</xdr:rowOff>
        </xdr:from>
        <xdr:to>
          <xdr:col>2</xdr:col>
          <xdr:colOff>1104900</xdr:colOff>
          <xdr:row>133</xdr:row>
          <xdr:rowOff>19050</xdr:rowOff>
        </xdr:to>
        <xdr:sp macro="" textlink="">
          <xdr:nvSpPr>
            <xdr:cNvPr id="18443" name="Check Box 11" hidden="1">
              <a:extLst>
                <a:ext uri="{63B3BB69-23CF-44E3-9099-C40C66FF867C}">
                  <a14:compatExt spid="_x0000_s184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0</xdr:rowOff>
        </xdr:from>
        <xdr:to>
          <xdr:col>2</xdr:col>
          <xdr:colOff>1104900</xdr:colOff>
          <xdr:row>134</xdr:row>
          <xdr:rowOff>19050</xdr:rowOff>
        </xdr:to>
        <xdr:sp macro="" textlink="">
          <xdr:nvSpPr>
            <xdr:cNvPr id="18444" name="Check Box 12" hidden="1">
              <a:extLst>
                <a:ext uri="{63B3BB69-23CF-44E3-9099-C40C66FF867C}">
                  <a14:compatExt spid="_x0000_s184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übrige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0</xdr:rowOff>
        </xdr:from>
        <xdr:to>
          <xdr:col>2</xdr:col>
          <xdr:colOff>2162175</xdr:colOff>
          <xdr:row>139</xdr:row>
          <xdr:rowOff>38100</xdr:rowOff>
        </xdr:to>
        <xdr:sp macro="" textlink="">
          <xdr:nvSpPr>
            <xdr:cNvPr id="18445" name="Check Box 13" hidden="1">
              <a:extLst>
                <a:ext uri="{63B3BB69-23CF-44E3-9099-C40C66FF867C}">
                  <a14:compatExt spid="_x0000_s184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Besprechung Lagerprogramm</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139</xdr:row>
          <xdr:rowOff>0</xdr:rowOff>
        </xdr:from>
        <xdr:to>
          <xdr:col>2</xdr:col>
          <xdr:colOff>1104900</xdr:colOff>
          <xdr:row>140</xdr:row>
          <xdr:rowOff>19050</xdr:rowOff>
        </xdr:to>
        <xdr:sp macro="" textlink="">
          <xdr:nvSpPr>
            <xdr:cNvPr id="18446" name="Check Box 14" hidden="1">
              <a:extLst>
                <a:ext uri="{63B3BB69-23CF-44E3-9099-C40C66FF867C}">
                  <a14:compatExt spid="_x0000_s184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Lagerbesuch</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140</xdr:row>
          <xdr:rowOff>0</xdr:rowOff>
        </xdr:from>
        <xdr:to>
          <xdr:col>2</xdr:col>
          <xdr:colOff>2162175</xdr:colOff>
          <xdr:row>141</xdr:row>
          <xdr:rowOff>38100</xdr:rowOff>
        </xdr:to>
        <xdr:sp macro="" textlink="">
          <xdr:nvSpPr>
            <xdr:cNvPr id="18447" name="Check Box 15" hidden="1">
              <a:extLst>
                <a:ext uri="{63B3BB69-23CF-44E3-9099-C40C66FF867C}">
                  <a14:compatExt spid="_x0000_s184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Jahresanfang / Jahresplanung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141</xdr:row>
          <xdr:rowOff>0</xdr:rowOff>
        </xdr:from>
        <xdr:to>
          <xdr:col>2</xdr:col>
          <xdr:colOff>2162175</xdr:colOff>
          <xdr:row>142</xdr:row>
          <xdr:rowOff>38100</xdr:rowOff>
        </xdr:to>
        <xdr:sp macro="" textlink="">
          <xdr:nvSpPr>
            <xdr:cNvPr id="18448" name="Check Box 16" hidden="1">
              <a:extLst>
                <a:ext uri="{63B3BB69-23CF-44E3-9099-C40C66FF867C}">
                  <a14:compatExt spid="_x0000_s184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Jahresabschluss / Jahresauswertung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142</xdr:row>
          <xdr:rowOff>0</xdr:rowOff>
        </xdr:from>
        <xdr:to>
          <xdr:col>2</xdr:col>
          <xdr:colOff>1104900</xdr:colOff>
          <xdr:row>143</xdr:row>
          <xdr:rowOff>19050</xdr:rowOff>
        </xdr:to>
        <xdr:sp macro="" textlink="">
          <xdr:nvSpPr>
            <xdr:cNvPr id="18449" name="Check Box 17" hidden="1">
              <a:extLst>
                <a:ext uri="{63B3BB69-23CF-44E3-9099-C40C66FF867C}">
                  <a14:compatExt spid="_x0000_s184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übrige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146</xdr:row>
          <xdr:rowOff>0</xdr:rowOff>
        </xdr:from>
        <xdr:to>
          <xdr:col>2</xdr:col>
          <xdr:colOff>1104900</xdr:colOff>
          <xdr:row>147</xdr:row>
          <xdr:rowOff>19050</xdr:rowOff>
        </xdr:to>
        <xdr:sp macro="" textlink="">
          <xdr:nvSpPr>
            <xdr:cNvPr id="18450" name="Check Box 18" hidden="1">
              <a:extLst>
                <a:ext uri="{63B3BB69-23CF-44E3-9099-C40C66FF867C}">
                  <a14:compatExt spid="_x0000_s184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Elternrat</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147</xdr:row>
          <xdr:rowOff>0</xdr:rowOff>
        </xdr:from>
        <xdr:to>
          <xdr:col>2</xdr:col>
          <xdr:colOff>2162175</xdr:colOff>
          <xdr:row>148</xdr:row>
          <xdr:rowOff>38100</xdr:rowOff>
        </xdr:to>
        <xdr:sp macro="" textlink="">
          <xdr:nvSpPr>
            <xdr:cNvPr id="18451" name="Check Box 19" hidden="1">
              <a:extLst>
                <a:ext uri="{63B3BB69-23CF-44E3-9099-C40C66FF867C}">
                  <a14:compatExt spid="_x0000_s184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Altpfadfinderverein (APV)</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0</xdr:rowOff>
        </xdr:from>
        <xdr:to>
          <xdr:col>2</xdr:col>
          <xdr:colOff>1104900</xdr:colOff>
          <xdr:row>149</xdr:row>
          <xdr:rowOff>19050</xdr:rowOff>
        </xdr:to>
        <xdr:sp macro="" textlink="">
          <xdr:nvSpPr>
            <xdr:cNvPr id="18452" name="Check Box 20" hidden="1">
              <a:extLst>
                <a:ext uri="{63B3BB69-23CF-44E3-9099-C40C66FF867C}">
                  <a14:compatExt spid="_x0000_s184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Präses</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149</xdr:row>
          <xdr:rowOff>0</xdr:rowOff>
        </xdr:from>
        <xdr:to>
          <xdr:col>2</xdr:col>
          <xdr:colOff>1104900</xdr:colOff>
          <xdr:row>150</xdr:row>
          <xdr:rowOff>19050</xdr:rowOff>
        </xdr:to>
        <xdr:sp macro="" textlink="">
          <xdr:nvSpPr>
            <xdr:cNvPr id="18453" name="Check Box 21" hidden="1">
              <a:extLst>
                <a:ext uri="{63B3BB69-23CF-44E3-9099-C40C66FF867C}">
                  <a14:compatExt spid="_x0000_s184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Abteilungskomitee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0</xdr:rowOff>
        </xdr:from>
        <xdr:to>
          <xdr:col>2</xdr:col>
          <xdr:colOff>2162175</xdr:colOff>
          <xdr:row>151</xdr:row>
          <xdr:rowOff>38100</xdr:rowOff>
        </xdr:to>
        <xdr:sp macro="" textlink="">
          <xdr:nvSpPr>
            <xdr:cNvPr id="18454" name="Check Box 22" hidden="1">
              <a:extLst>
                <a:ext uri="{63B3BB69-23CF-44E3-9099-C40C66FF867C}">
                  <a14:compatExt spid="_x0000_s184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Corps / Bezirk / Region</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2</xdr:col>
          <xdr:colOff>2162175</xdr:colOff>
          <xdr:row>112</xdr:row>
          <xdr:rowOff>0</xdr:rowOff>
        </xdr:to>
        <xdr:sp macro="" textlink="">
          <xdr:nvSpPr>
            <xdr:cNvPr id="18455" name="Check Box 23" hidden="1">
              <a:extLst>
                <a:ext uri="{63B3BB69-23CF-44E3-9099-C40C66FF867C}">
                  <a14:compatExt spid="_x0000_s184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Internetauftritt</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2162175</xdr:colOff>
          <xdr:row>113</xdr:row>
          <xdr:rowOff>38100</xdr:rowOff>
        </xdr:to>
        <xdr:sp macro="" textlink="">
          <xdr:nvSpPr>
            <xdr:cNvPr id="18456" name="Check Box 24" hidden="1">
              <a:extLst>
                <a:ext uri="{63B3BB69-23CF-44E3-9099-C40C66FF867C}">
                  <a14:compatExt spid="_x0000_s184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Lagerberichte in der (Lokal-)Zeitung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2</xdr:col>
          <xdr:colOff>2162175</xdr:colOff>
          <xdr:row>114</xdr:row>
          <xdr:rowOff>38100</xdr:rowOff>
        </xdr:to>
        <xdr:sp macro="" textlink="">
          <xdr:nvSpPr>
            <xdr:cNvPr id="18457" name="Check Box 25" hidden="1">
              <a:extLst>
                <a:ext uri="{63B3BB69-23CF-44E3-9099-C40C66FF867C}">
                  <a14:compatExt spid="_x0000_s184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Werbeübung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2</xdr:col>
          <xdr:colOff>1104900</xdr:colOff>
          <xdr:row>115</xdr:row>
          <xdr:rowOff>19050</xdr:rowOff>
        </xdr:to>
        <xdr:sp macro="" textlink="">
          <xdr:nvSpPr>
            <xdr:cNvPr id="18458" name="Check Box 26" hidden="1">
              <a:extLst>
                <a:ext uri="{63B3BB69-23CF-44E3-9099-C40C66FF867C}">
                  <a14:compatExt spid="_x0000_s184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Werbung in Schulen</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723900</xdr:colOff>
          <xdr:row>116</xdr:row>
          <xdr:rowOff>38100</xdr:rowOff>
        </xdr:to>
        <xdr:sp macro="" textlink="">
          <xdr:nvSpPr>
            <xdr:cNvPr id="18459" name="Check Box 27" hidden="1">
              <a:extLst>
                <a:ext uri="{63B3BB69-23CF-44E3-9099-C40C66FF867C}">
                  <a14:compatExt spid="_x0000_s184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Weitere: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0</xdr:rowOff>
        </xdr:from>
        <xdr:to>
          <xdr:col>2</xdr:col>
          <xdr:colOff>1104900</xdr:colOff>
          <xdr:row>173</xdr:row>
          <xdr:rowOff>19050</xdr:rowOff>
        </xdr:to>
        <xdr:sp macro="" textlink="">
          <xdr:nvSpPr>
            <xdr:cNvPr id="18460" name="Check Box 28" hidden="1">
              <a:extLst>
                <a:ext uri="{63B3BB69-23CF-44E3-9099-C40C66FF867C}">
                  <a14:compatExt spid="_x0000_s184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Berg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174</xdr:row>
          <xdr:rowOff>0</xdr:rowOff>
        </xdr:from>
        <xdr:to>
          <xdr:col>2</xdr:col>
          <xdr:colOff>1104900</xdr:colOff>
          <xdr:row>175</xdr:row>
          <xdr:rowOff>19050</xdr:rowOff>
        </xdr:to>
        <xdr:sp macro="" textlink="">
          <xdr:nvSpPr>
            <xdr:cNvPr id="18461" name="Check Box 29" hidden="1">
              <a:extLst>
                <a:ext uri="{63B3BB69-23CF-44E3-9099-C40C66FF867C}">
                  <a14:compatExt spid="_x0000_s184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Wasser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176</xdr:row>
          <xdr:rowOff>0</xdr:rowOff>
        </xdr:from>
        <xdr:to>
          <xdr:col>2</xdr:col>
          <xdr:colOff>1104900</xdr:colOff>
          <xdr:row>177</xdr:row>
          <xdr:rowOff>19050</xdr:rowOff>
        </xdr:to>
        <xdr:sp macro="" textlink="">
          <xdr:nvSpPr>
            <xdr:cNvPr id="18462" name="Check Box 30" hidden="1">
              <a:extLst>
                <a:ext uri="{63B3BB69-23CF-44E3-9099-C40C66FF867C}">
                  <a14:compatExt spid="_x0000_s184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Schnee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194</xdr:row>
          <xdr:rowOff>0</xdr:rowOff>
        </xdr:from>
        <xdr:to>
          <xdr:col>9</xdr:col>
          <xdr:colOff>381000</xdr:colOff>
          <xdr:row>195</xdr:row>
          <xdr:rowOff>38100</xdr:rowOff>
        </xdr:to>
        <xdr:sp macro="" textlink="">
          <xdr:nvSpPr>
            <xdr:cNvPr id="18463" name="Check Box 31" hidden="1">
              <a:extLst>
                <a:ext uri="{63B3BB69-23CF-44E3-9099-C40C66FF867C}">
                  <a14:compatExt spid="_x0000_s18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195</xdr:row>
          <xdr:rowOff>0</xdr:rowOff>
        </xdr:from>
        <xdr:to>
          <xdr:col>9</xdr:col>
          <xdr:colOff>381000</xdr:colOff>
          <xdr:row>196</xdr:row>
          <xdr:rowOff>38100</xdr:rowOff>
        </xdr:to>
        <xdr:sp macro="" textlink="">
          <xdr:nvSpPr>
            <xdr:cNvPr id="18464" name="Check Box 32" hidden="1">
              <a:extLst>
                <a:ext uri="{63B3BB69-23CF-44E3-9099-C40C66FF867C}">
                  <a14:compatExt spid="_x0000_s18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196</xdr:row>
          <xdr:rowOff>0</xdr:rowOff>
        </xdr:from>
        <xdr:to>
          <xdr:col>9</xdr:col>
          <xdr:colOff>381000</xdr:colOff>
          <xdr:row>197</xdr:row>
          <xdr:rowOff>38100</xdr:rowOff>
        </xdr:to>
        <xdr:sp macro="" textlink="">
          <xdr:nvSpPr>
            <xdr:cNvPr id="18465" name="Check Box 33" hidden="1">
              <a:extLst>
                <a:ext uri="{63B3BB69-23CF-44E3-9099-C40C66FF867C}">
                  <a14:compatExt spid="_x0000_s18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197</xdr:row>
          <xdr:rowOff>0</xdr:rowOff>
        </xdr:from>
        <xdr:to>
          <xdr:col>9</xdr:col>
          <xdr:colOff>381000</xdr:colOff>
          <xdr:row>198</xdr:row>
          <xdr:rowOff>38100</xdr:rowOff>
        </xdr:to>
        <xdr:sp macro="" textlink="">
          <xdr:nvSpPr>
            <xdr:cNvPr id="18466" name="Check Box 34" hidden="1">
              <a:extLst>
                <a:ext uri="{63B3BB69-23CF-44E3-9099-C40C66FF867C}">
                  <a14:compatExt spid="_x0000_s18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198</xdr:row>
          <xdr:rowOff>0</xdr:rowOff>
        </xdr:from>
        <xdr:to>
          <xdr:col>9</xdr:col>
          <xdr:colOff>381000</xdr:colOff>
          <xdr:row>199</xdr:row>
          <xdr:rowOff>38100</xdr:rowOff>
        </xdr:to>
        <xdr:sp macro="" textlink="">
          <xdr:nvSpPr>
            <xdr:cNvPr id="18467" name="Check Box 35" hidden="1">
              <a:extLst>
                <a:ext uri="{63B3BB69-23CF-44E3-9099-C40C66FF867C}">
                  <a14:compatExt spid="_x0000_s18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199</xdr:row>
          <xdr:rowOff>0</xdr:rowOff>
        </xdr:from>
        <xdr:to>
          <xdr:col>9</xdr:col>
          <xdr:colOff>381000</xdr:colOff>
          <xdr:row>200</xdr:row>
          <xdr:rowOff>38100</xdr:rowOff>
        </xdr:to>
        <xdr:sp macro="" textlink="">
          <xdr:nvSpPr>
            <xdr:cNvPr id="18468" name="Check Box 36" hidden="1">
              <a:extLst>
                <a:ext uri="{63B3BB69-23CF-44E3-9099-C40C66FF867C}">
                  <a14:compatExt spid="_x0000_s18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200</xdr:row>
          <xdr:rowOff>0</xdr:rowOff>
        </xdr:from>
        <xdr:to>
          <xdr:col>9</xdr:col>
          <xdr:colOff>381000</xdr:colOff>
          <xdr:row>201</xdr:row>
          <xdr:rowOff>38100</xdr:rowOff>
        </xdr:to>
        <xdr:sp macro="" textlink="">
          <xdr:nvSpPr>
            <xdr:cNvPr id="18469" name="Check Box 37" hidden="1">
              <a:extLst>
                <a:ext uri="{63B3BB69-23CF-44E3-9099-C40C66FF867C}">
                  <a14:compatExt spid="_x0000_s18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194</xdr:row>
          <xdr:rowOff>0</xdr:rowOff>
        </xdr:from>
        <xdr:to>
          <xdr:col>13</xdr:col>
          <xdr:colOff>381000</xdr:colOff>
          <xdr:row>195</xdr:row>
          <xdr:rowOff>38100</xdr:rowOff>
        </xdr:to>
        <xdr:sp macro="" textlink="">
          <xdr:nvSpPr>
            <xdr:cNvPr id="18470" name="Check Box 38" hidden="1">
              <a:extLst>
                <a:ext uri="{63B3BB69-23CF-44E3-9099-C40C66FF867C}">
                  <a14:compatExt spid="_x0000_s18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195</xdr:row>
          <xdr:rowOff>0</xdr:rowOff>
        </xdr:from>
        <xdr:to>
          <xdr:col>13</xdr:col>
          <xdr:colOff>381000</xdr:colOff>
          <xdr:row>196</xdr:row>
          <xdr:rowOff>38100</xdr:rowOff>
        </xdr:to>
        <xdr:sp macro="" textlink="">
          <xdr:nvSpPr>
            <xdr:cNvPr id="18471" name="Check Box 39" hidden="1">
              <a:extLst>
                <a:ext uri="{63B3BB69-23CF-44E3-9099-C40C66FF867C}">
                  <a14:compatExt spid="_x0000_s18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196</xdr:row>
          <xdr:rowOff>0</xdr:rowOff>
        </xdr:from>
        <xdr:to>
          <xdr:col>13</xdr:col>
          <xdr:colOff>381000</xdr:colOff>
          <xdr:row>197</xdr:row>
          <xdr:rowOff>38100</xdr:rowOff>
        </xdr:to>
        <xdr:sp macro="" textlink="">
          <xdr:nvSpPr>
            <xdr:cNvPr id="18472" name="Check Box 40" hidden="1">
              <a:extLst>
                <a:ext uri="{63B3BB69-23CF-44E3-9099-C40C66FF867C}">
                  <a14:compatExt spid="_x0000_s18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197</xdr:row>
          <xdr:rowOff>0</xdr:rowOff>
        </xdr:from>
        <xdr:to>
          <xdr:col>13</xdr:col>
          <xdr:colOff>381000</xdr:colOff>
          <xdr:row>198</xdr:row>
          <xdr:rowOff>38100</xdr:rowOff>
        </xdr:to>
        <xdr:sp macro="" textlink="">
          <xdr:nvSpPr>
            <xdr:cNvPr id="18473" name="Check Box 41" hidden="1">
              <a:extLst>
                <a:ext uri="{63B3BB69-23CF-44E3-9099-C40C66FF867C}">
                  <a14:compatExt spid="_x0000_s18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198</xdr:row>
          <xdr:rowOff>0</xdr:rowOff>
        </xdr:from>
        <xdr:to>
          <xdr:col>13</xdr:col>
          <xdr:colOff>381000</xdr:colOff>
          <xdr:row>199</xdr:row>
          <xdr:rowOff>38100</xdr:rowOff>
        </xdr:to>
        <xdr:sp macro="" textlink="">
          <xdr:nvSpPr>
            <xdr:cNvPr id="18474" name="Check Box 42" hidden="1">
              <a:extLst>
                <a:ext uri="{63B3BB69-23CF-44E3-9099-C40C66FF867C}">
                  <a14:compatExt spid="_x0000_s18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199</xdr:row>
          <xdr:rowOff>0</xdr:rowOff>
        </xdr:from>
        <xdr:to>
          <xdr:col>13</xdr:col>
          <xdr:colOff>381000</xdr:colOff>
          <xdr:row>200</xdr:row>
          <xdr:rowOff>38100</xdr:rowOff>
        </xdr:to>
        <xdr:sp macro="" textlink="">
          <xdr:nvSpPr>
            <xdr:cNvPr id="18475" name="Check Box 43" hidden="1">
              <a:extLst>
                <a:ext uri="{63B3BB69-23CF-44E3-9099-C40C66FF867C}">
                  <a14:compatExt spid="_x0000_s18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200</xdr:row>
          <xdr:rowOff>0</xdr:rowOff>
        </xdr:from>
        <xdr:to>
          <xdr:col>13</xdr:col>
          <xdr:colOff>381000</xdr:colOff>
          <xdr:row>201</xdr:row>
          <xdr:rowOff>38100</xdr:rowOff>
        </xdr:to>
        <xdr:sp macro="" textlink="">
          <xdr:nvSpPr>
            <xdr:cNvPr id="18476" name="Check Box 44" hidden="1">
              <a:extLst>
                <a:ext uri="{63B3BB69-23CF-44E3-9099-C40C66FF867C}">
                  <a14:compatExt spid="_x0000_s18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194</xdr:row>
          <xdr:rowOff>0</xdr:rowOff>
        </xdr:from>
        <xdr:to>
          <xdr:col>21</xdr:col>
          <xdr:colOff>381000</xdr:colOff>
          <xdr:row>195</xdr:row>
          <xdr:rowOff>38100</xdr:rowOff>
        </xdr:to>
        <xdr:sp macro="" textlink="">
          <xdr:nvSpPr>
            <xdr:cNvPr id="18477" name="Check Box 45" hidden="1">
              <a:extLst>
                <a:ext uri="{63B3BB69-23CF-44E3-9099-C40C66FF867C}">
                  <a14:compatExt spid="_x0000_s18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195</xdr:row>
          <xdr:rowOff>0</xdr:rowOff>
        </xdr:from>
        <xdr:to>
          <xdr:col>21</xdr:col>
          <xdr:colOff>381000</xdr:colOff>
          <xdr:row>196</xdr:row>
          <xdr:rowOff>38100</xdr:rowOff>
        </xdr:to>
        <xdr:sp macro="" textlink="">
          <xdr:nvSpPr>
            <xdr:cNvPr id="18478" name="Check Box 46" hidden="1">
              <a:extLst>
                <a:ext uri="{63B3BB69-23CF-44E3-9099-C40C66FF867C}">
                  <a14:compatExt spid="_x0000_s18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196</xdr:row>
          <xdr:rowOff>0</xdr:rowOff>
        </xdr:from>
        <xdr:to>
          <xdr:col>21</xdr:col>
          <xdr:colOff>381000</xdr:colOff>
          <xdr:row>197</xdr:row>
          <xdr:rowOff>38100</xdr:rowOff>
        </xdr:to>
        <xdr:sp macro="" textlink="">
          <xdr:nvSpPr>
            <xdr:cNvPr id="18479" name="Check Box 47" hidden="1">
              <a:extLst>
                <a:ext uri="{63B3BB69-23CF-44E3-9099-C40C66FF867C}">
                  <a14:compatExt spid="_x0000_s18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197</xdr:row>
          <xdr:rowOff>0</xdr:rowOff>
        </xdr:from>
        <xdr:to>
          <xdr:col>21</xdr:col>
          <xdr:colOff>381000</xdr:colOff>
          <xdr:row>198</xdr:row>
          <xdr:rowOff>38100</xdr:rowOff>
        </xdr:to>
        <xdr:sp macro="" textlink="">
          <xdr:nvSpPr>
            <xdr:cNvPr id="18480" name="Check Box 48" hidden="1">
              <a:extLst>
                <a:ext uri="{63B3BB69-23CF-44E3-9099-C40C66FF867C}">
                  <a14:compatExt spid="_x0000_s18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198</xdr:row>
          <xdr:rowOff>0</xdr:rowOff>
        </xdr:from>
        <xdr:to>
          <xdr:col>21</xdr:col>
          <xdr:colOff>381000</xdr:colOff>
          <xdr:row>199</xdr:row>
          <xdr:rowOff>38100</xdr:rowOff>
        </xdr:to>
        <xdr:sp macro="" textlink="">
          <xdr:nvSpPr>
            <xdr:cNvPr id="18481" name="Check Box 49" hidden="1">
              <a:extLst>
                <a:ext uri="{63B3BB69-23CF-44E3-9099-C40C66FF867C}">
                  <a14:compatExt spid="_x0000_s18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199</xdr:row>
          <xdr:rowOff>0</xdr:rowOff>
        </xdr:from>
        <xdr:to>
          <xdr:col>21</xdr:col>
          <xdr:colOff>381000</xdr:colOff>
          <xdr:row>200</xdr:row>
          <xdr:rowOff>38100</xdr:rowOff>
        </xdr:to>
        <xdr:sp macro="" textlink="">
          <xdr:nvSpPr>
            <xdr:cNvPr id="18482" name="Check Box 50" hidden="1">
              <a:extLst>
                <a:ext uri="{63B3BB69-23CF-44E3-9099-C40C66FF867C}">
                  <a14:compatExt spid="_x0000_s18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200</xdr:row>
          <xdr:rowOff>0</xdr:rowOff>
        </xdr:from>
        <xdr:to>
          <xdr:col>21</xdr:col>
          <xdr:colOff>381000</xdr:colOff>
          <xdr:row>201</xdr:row>
          <xdr:rowOff>38100</xdr:rowOff>
        </xdr:to>
        <xdr:sp macro="" textlink="">
          <xdr:nvSpPr>
            <xdr:cNvPr id="18483" name="Check Box 51" hidden="1">
              <a:extLst>
                <a:ext uri="{63B3BB69-23CF-44E3-9099-C40C66FF867C}">
                  <a14:compatExt spid="_x0000_s18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213</xdr:row>
          <xdr:rowOff>0</xdr:rowOff>
        </xdr:from>
        <xdr:to>
          <xdr:col>9</xdr:col>
          <xdr:colOff>381000</xdr:colOff>
          <xdr:row>214</xdr:row>
          <xdr:rowOff>38100</xdr:rowOff>
        </xdr:to>
        <xdr:sp macro="" textlink="">
          <xdr:nvSpPr>
            <xdr:cNvPr id="18484" name="Check Box 52" hidden="1">
              <a:extLst>
                <a:ext uri="{63B3BB69-23CF-44E3-9099-C40C66FF867C}">
                  <a14:compatExt spid="_x0000_s18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214</xdr:row>
          <xdr:rowOff>0</xdr:rowOff>
        </xdr:from>
        <xdr:to>
          <xdr:col>9</xdr:col>
          <xdr:colOff>381000</xdr:colOff>
          <xdr:row>215</xdr:row>
          <xdr:rowOff>38100</xdr:rowOff>
        </xdr:to>
        <xdr:sp macro="" textlink="">
          <xdr:nvSpPr>
            <xdr:cNvPr id="18485" name="Check Box 53" hidden="1">
              <a:extLst>
                <a:ext uri="{63B3BB69-23CF-44E3-9099-C40C66FF867C}">
                  <a14:compatExt spid="_x0000_s18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215</xdr:row>
          <xdr:rowOff>0</xdr:rowOff>
        </xdr:from>
        <xdr:to>
          <xdr:col>9</xdr:col>
          <xdr:colOff>381000</xdr:colOff>
          <xdr:row>216</xdr:row>
          <xdr:rowOff>38100</xdr:rowOff>
        </xdr:to>
        <xdr:sp macro="" textlink="">
          <xdr:nvSpPr>
            <xdr:cNvPr id="18486" name="Check Box 54" hidden="1">
              <a:extLst>
                <a:ext uri="{63B3BB69-23CF-44E3-9099-C40C66FF867C}">
                  <a14:compatExt spid="_x0000_s18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216</xdr:row>
          <xdr:rowOff>0</xdr:rowOff>
        </xdr:from>
        <xdr:to>
          <xdr:col>9</xdr:col>
          <xdr:colOff>381000</xdr:colOff>
          <xdr:row>217</xdr:row>
          <xdr:rowOff>38100</xdr:rowOff>
        </xdr:to>
        <xdr:sp macro="" textlink="">
          <xdr:nvSpPr>
            <xdr:cNvPr id="18487" name="Check Box 55" hidden="1">
              <a:extLst>
                <a:ext uri="{63B3BB69-23CF-44E3-9099-C40C66FF867C}">
                  <a14:compatExt spid="_x0000_s18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218</xdr:row>
          <xdr:rowOff>0</xdr:rowOff>
        </xdr:from>
        <xdr:to>
          <xdr:col>9</xdr:col>
          <xdr:colOff>381000</xdr:colOff>
          <xdr:row>219</xdr:row>
          <xdr:rowOff>38100</xdr:rowOff>
        </xdr:to>
        <xdr:sp macro="" textlink="">
          <xdr:nvSpPr>
            <xdr:cNvPr id="18488" name="Check Box 56" hidden="1">
              <a:extLst>
                <a:ext uri="{63B3BB69-23CF-44E3-9099-C40C66FF867C}">
                  <a14:compatExt spid="_x0000_s18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219</xdr:row>
          <xdr:rowOff>0</xdr:rowOff>
        </xdr:from>
        <xdr:to>
          <xdr:col>9</xdr:col>
          <xdr:colOff>381000</xdr:colOff>
          <xdr:row>220</xdr:row>
          <xdr:rowOff>38100</xdr:rowOff>
        </xdr:to>
        <xdr:sp macro="" textlink="">
          <xdr:nvSpPr>
            <xdr:cNvPr id="18489" name="Check Box 57" hidden="1">
              <a:extLst>
                <a:ext uri="{63B3BB69-23CF-44E3-9099-C40C66FF867C}">
                  <a14:compatExt spid="_x0000_s18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213</xdr:row>
          <xdr:rowOff>0</xdr:rowOff>
        </xdr:from>
        <xdr:to>
          <xdr:col>13</xdr:col>
          <xdr:colOff>381000</xdr:colOff>
          <xdr:row>214</xdr:row>
          <xdr:rowOff>38100</xdr:rowOff>
        </xdr:to>
        <xdr:sp macro="" textlink="">
          <xdr:nvSpPr>
            <xdr:cNvPr id="18490" name="Check Box 58" hidden="1">
              <a:extLst>
                <a:ext uri="{63B3BB69-23CF-44E3-9099-C40C66FF867C}">
                  <a14:compatExt spid="_x0000_s18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214</xdr:row>
          <xdr:rowOff>0</xdr:rowOff>
        </xdr:from>
        <xdr:to>
          <xdr:col>13</xdr:col>
          <xdr:colOff>381000</xdr:colOff>
          <xdr:row>215</xdr:row>
          <xdr:rowOff>38100</xdr:rowOff>
        </xdr:to>
        <xdr:sp macro="" textlink="">
          <xdr:nvSpPr>
            <xdr:cNvPr id="18491" name="Check Box 59" hidden="1">
              <a:extLst>
                <a:ext uri="{63B3BB69-23CF-44E3-9099-C40C66FF867C}">
                  <a14:compatExt spid="_x0000_s18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215</xdr:row>
          <xdr:rowOff>0</xdr:rowOff>
        </xdr:from>
        <xdr:to>
          <xdr:col>13</xdr:col>
          <xdr:colOff>381000</xdr:colOff>
          <xdr:row>216</xdr:row>
          <xdr:rowOff>38100</xdr:rowOff>
        </xdr:to>
        <xdr:sp macro="" textlink="">
          <xdr:nvSpPr>
            <xdr:cNvPr id="18492" name="Check Box 60" hidden="1">
              <a:extLst>
                <a:ext uri="{63B3BB69-23CF-44E3-9099-C40C66FF867C}">
                  <a14:compatExt spid="_x0000_s18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216</xdr:row>
          <xdr:rowOff>0</xdr:rowOff>
        </xdr:from>
        <xdr:to>
          <xdr:col>13</xdr:col>
          <xdr:colOff>381000</xdr:colOff>
          <xdr:row>217</xdr:row>
          <xdr:rowOff>38100</xdr:rowOff>
        </xdr:to>
        <xdr:sp macro="" textlink="">
          <xdr:nvSpPr>
            <xdr:cNvPr id="18493" name="Check Box 61" hidden="1">
              <a:extLst>
                <a:ext uri="{63B3BB69-23CF-44E3-9099-C40C66FF867C}">
                  <a14:compatExt spid="_x0000_s18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218</xdr:row>
          <xdr:rowOff>0</xdr:rowOff>
        </xdr:from>
        <xdr:to>
          <xdr:col>13</xdr:col>
          <xdr:colOff>381000</xdr:colOff>
          <xdr:row>219</xdr:row>
          <xdr:rowOff>38100</xdr:rowOff>
        </xdr:to>
        <xdr:sp macro="" textlink="">
          <xdr:nvSpPr>
            <xdr:cNvPr id="18494" name="Check Box 62" hidden="1">
              <a:extLst>
                <a:ext uri="{63B3BB69-23CF-44E3-9099-C40C66FF867C}">
                  <a14:compatExt spid="_x0000_s18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219</xdr:row>
          <xdr:rowOff>0</xdr:rowOff>
        </xdr:from>
        <xdr:to>
          <xdr:col>13</xdr:col>
          <xdr:colOff>381000</xdr:colOff>
          <xdr:row>220</xdr:row>
          <xdr:rowOff>38100</xdr:rowOff>
        </xdr:to>
        <xdr:sp macro="" textlink="">
          <xdr:nvSpPr>
            <xdr:cNvPr id="18495" name="Check Box 63" hidden="1">
              <a:extLst>
                <a:ext uri="{63B3BB69-23CF-44E3-9099-C40C66FF867C}">
                  <a14:compatExt spid="_x0000_s18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213</xdr:row>
          <xdr:rowOff>0</xdr:rowOff>
        </xdr:from>
        <xdr:to>
          <xdr:col>17</xdr:col>
          <xdr:colOff>381000</xdr:colOff>
          <xdr:row>214</xdr:row>
          <xdr:rowOff>38100</xdr:rowOff>
        </xdr:to>
        <xdr:sp macro="" textlink="">
          <xdr:nvSpPr>
            <xdr:cNvPr id="18496" name="Check Box 64" hidden="1">
              <a:extLst>
                <a:ext uri="{63B3BB69-23CF-44E3-9099-C40C66FF867C}">
                  <a14:compatExt spid="_x0000_s18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214</xdr:row>
          <xdr:rowOff>0</xdr:rowOff>
        </xdr:from>
        <xdr:to>
          <xdr:col>17</xdr:col>
          <xdr:colOff>381000</xdr:colOff>
          <xdr:row>215</xdr:row>
          <xdr:rowOff>38100</xdr:rowOff>
        </xdr:to>
        <xdr:sp macro="" textlink="">
          <xdr:nvSpPr>
            <xdr:cNvPr id="18497" name="Check Box 65" hidden="1">
              <a:extLst>
                <a:ext uri="{63B3BB69-23CF-44E3-9099-C40C66FF867C}">
                  <a14:compatExt spid="_x0000_s18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215</xdr:row>
          <xdr:rowOff>0</xdr:rowOff>
        </xdr:from>
        <xdr:to>
          <xdr:col>17</xdr:col>
          <xdr:colOff>381000</xdr:colOff>
          <xdr:row>216</xdr:row>
          <xdr:rowOff>38100</xdr:rowOff>
        </xdr:to>
        <xdr:sp macro="" textlink="">
          <xdr:nvSpPr>
            <xdr:cNvPr id="18498" name="Check Box 66" hidden="1">
              <a:extLst>
                <a:ext uri="{63B3BB69-23CF-44E3-9099-C40C66FF867C}">
                  <a14:compatExt spid="_x0000_s18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216</xdr:row>
          <xdr:rowOff>0</xdr:rowOff>
        </xdr:from>
        <xdr:to>
          <xdr:col>17</xdr:col>
          <xdr:colOff>381000</xdr:colOff>
          <xdr:row>217</xdr:row>
          <xdr:rowOff>38100</xdr:rowOff>
        </xdr:to>
        <xdr:sp macro="" textlink="">
          <xdr:nvSpPr>
            <xdr:cNvPr id="18499" name="Check Box 67" hidden="1">
              <a:extLst>
                <a:ext uri="{63B3BB69-23CF-44E3-9099-C40C66FF867C}">
                  <a14:compatExt spid="_x0000_s18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218</xdr:row>
          <xdr:rowOff>0</xdr:rowOff>
        </xdr:from>
        <xdr:to>
          <xdr:col>17</xdr:col>
          <xdr:colOff>381000</xdr:colOff>
          <xdr:row>219</xdr:row>
          <xdr:rowOff>38100</xdr:rowOff>
        </xdr:to>
        <xdr:sp macro="" textlink="">
          <xdr:nvSpPr>
            <xdr:cNvPr id="18500" name="Check Box 68" hidden="1">
              <a:extLst>
                <a:ext uri="{63B3BB69-23CF-44E3-9099-C40C66FF867C}">
                  <a14:compatExt spid="_x0000_s18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219</xdr:row>
          <xdr:rowOff>0</xdr:rowOff>
        </xdr:from>
        <xdr:to>
          <xdr:col>17</xdr:col>
          <xdr:colOff>381000</xdr:colOff>
          <xdr:row>220</xdr:row>
          <xdr:rowOff>38100</xdr:rowOff>
        </xdr:to>
        <xdr:sp macro="" textlink="">
          <xdr:nvSpPr>
            <xdr:cNvPr id="18501" name="Check Box 69" hidden="1">
              <a:extLst>
                <a:ext uri="{63B3BB69-23CF-44E3-9099-C40C66FF867C}">
                  <a14:compatExt spid="_x0000_s18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213</xdr:row>
          <xdr:rowOff>0</xdr:rowOff>
        </xdr:from>
        <xdr:to>
          <xdr:col>21</xdr:col>
          <xdr:colOff>381000</xdr:colOff>
          <xdr:row>214</xdr:row>
          <xdr:rowOff>38100</xdr:rowOff>
        </xdr:to>
        <xdr:sp macro="" textlink="">
          <xdr:nvSpPr>
            <xdr:cNvPr id="18502" name="Check Box 70" hidden="1">
              <a:extLst>
                <a:ext uri="{63B3BB69-23CF-44E3-9099-C40C66FF867C}">
                  <a14:compatExt spid="_x0000_s18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214</xdr:row>
          <xdr:rowOff>0</xdr:rowOff>
        </xdr:from>
        <xdr:to>
          <xdr:col>21</xdr:col>
          <xdr:colOff>381000</xdr:colOff>
          <xdr:row>215</xdr:row>
          <xdr:rowOff>38100</xdr:rowOff>
        </xdr:to>
        <xdr:sp macro="" textlink="">
          <xdr:nvSpPr>
            <xdr:cNvPr id="18503" name="Check Box 71" hidden="1">
              <a:extLst>
                <a:ext uri="{63B3BB69-23CF-44E3-9099-C40C66FF867C}">
                  <a14:compatExt spid="_x0000_s18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215</xdr:row>
          <xdr:rowOff>0</xdr:rowOff>
        </xdr:from>
        <xdr:to>
          <xdr:col>21</xdr:col>
          <xdr:colOff>381000</xdr:colOff>
          <xdr:row>216</xdr:row>
          <xdr:rowOff>38100</xdr:rowOff>
        </xdr:to>
        <xdr:sp macro="" textlink="">
          <xdr:nvSpPr>
            <xdr:cNvPr id="18504" name="Check Box 72" hidden="1">
              <a:extLst>
                <a:ext uri="{63B3BB69-23CF-44E3-9099-C40C66FF867C}">
                  <a14:compatExt spid="_x0000_s18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216</xdr:row>
          <xdr:rowOff>0</xdr:rowOff>
        </xdr:from>
        <xdr:to>
          <xdr:col>21</xdr:col>
          <xdr:colOff>381000</xdr:colOff>
          <xdr:row>217</xdr:row>
          <xdr:rowOff>38100</xdr:rowOff>
        </xdr:to>
        <xdr:sp macro="" textlink="">
          <xdr:nvSpPr>
            <xdr:cNvPr id="18505" name="Check Box 73" hidden="1">
              <a:extLst>
                <a:ext uri="{63B3BB69-23CF-44E3-9099-C40C66FF867C}">
                  <a14:compatExt spid="_x0000_s18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218</xdr:row>
          <xdr:rowOff>0</xdr:rowOff>
        </xdr:from>
        <xdr:to>
          <xdr:col>21</xdr:col>
          <xdr:colOff>381000</xdr:colOff>
          <xdr:row>219</xdr:row>
          <xdr:rowOff>38100</xdr:rowOff>
        </xdr:to>
        <xdr:sp macro="" textlink="">
          <xdr:nvSpPr>
            <xdr:cNvPr id="18506" name="Check Box 74" hidden="1">
              <a:extLst>
                <a:ext uri="{63B3BB69-23CF-44E3-9099-C40C66FF867C}">
                  <a14:compatExt spid="_x0000_s18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219</xdr:row>
          <xdr:rowOff>0</xdr:rowOff>
        </xdr:from>
        <xdr:to>
          <xdr:col>21</xdr:col>
          <xdr:colOff>381000</xdr:colOff>
          <xdr:row>220</xdr:row>
          <xdr:rowOff>38100</xdr:rowOff>
        </xdr:to>
        <xdr:sp macro="" textlink="">
          <xdr:nvSpPr>
            <xdr:cNvPr id="18507" name="Check Box 75" hidden="1">
              <a:extLst>
                <a:ext uri="{63B3BB69-23CF-44E3-9099-C40C66FF867C}">
                  <a14:compatExt spid="_x0000_s18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213</xdr:row>
          <xdr:rowOff>0</xdr:rowOff>
        </xdr:from>
        <xdr:to>
          <xdr:col>25</xdr:col>
          <xdr:colOff>381000</xdr:colOff>
          <xdr:row>214</xdr:row>
          <xdr:rowOff>38100</xdr:rowOff>
        </xdr:to>
        <xdr:sp macro="" textlink="">
          <xdr:nvSpPr>
            <xdr:cNvPr id="18508" name="Check Box 76" hidden="1">
              <a:extLst>
                <a:ext uri="{63B3BB69-23CF-44E3-9099-C40C66FF867C}">
                  <a14:compatExt spid="_x0000_s18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214</xdr:row>
          <xdr:rowOff>0</xdr:rowOff>
        </xdr:from>
        <xdr:to>
          <xdr:col>25</xdr:col>
          <xdr:colOff>381000</xdr:colOff>
          <xdr:row>215</xdr:row>
          <xdr:rowOff>38100</xdr:rowOff>
        </xdr:to>
        <xdr:sp macro="" textlink="">
          <xdr:nvSpPr>
            <xdr:cNvPr id="18509" name="Check Box 77" hidden="1">
              <a:extLst>
                <a:ext uri="{63B3BB69-23CF-44E3-9099-C40C66FF867C}">
                  <a14:compatExt spid="_x0000_s18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215</xdr:row>
          <xdr:rowOff>0</xdr:rowOff>
        </xdr:from>
        <xdr:to>
          <xdr:col>25</xdr:col>
          <xdr:colOff>381000</xdr:colOff>
          <xdr:row>216</xdr:row>
          <xdr:rowOff>38100</xdr:rowOff>
        </xdr:to>
        <xdr:sp macro="" textlink="">
          <xdr:nvSpPr>
            <xdr:cNvPr id="18510" name="Check Box 78" hidden="1">
              <a:extLst>
                <a:ext uri="{63B3BB69-23CF-44E3-9099-C40C66FF867C}">
                  <a14:compatExt spid="_x0000_s18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216</xdr:row>
          <xdr:rowOff>0</xdr:rowOff>
        </xdr:from>
        <xdr:to>
          <xdr:col>25</xdr:col>
          <xdr:colOff>381000</xdr:colOff>
          <xdr:row>217</xdr:row>
          <xdr:rowOff>38100</xdr:rowOff>
        </xdr:to>
        <xdr:sp macro="" textlink="">
          <xdr:nvSpPr>
            <xdr:cNvPr id="18511" name="Check Box 79" hidden="1">
              <a:extLst>
                <a:ext uri="{63B3BB69-23CF-44E3-9099-C40C66FF867C}">
                  <a14:compatExt spid="_x0000_s18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218</xdr:row>
          <xdr:rowOff>0</xdr:rowOff>
        </xdr:from>
        <xdr:to>
          <xdr:col>25</xdr:col>
          <xdr:colOff>381000</xdr:colOff>
          <xdr:row>219</xdr:row>
          <xdr:rowOff>38100</xdr:rowOff>
        </xdr:to>
        <xdr:sp macro="" textlink="">
          <xdr:nvSpPr>
            <xdr:cNvPr id="18512" name="Check Box 80" hidden="1">
              <a:extLst>
                <a:ext uri="{63B3BB69-23CF-44E3-9099-C40C66FF867C}">
                  <a14:compatExt spid="_x0000_s18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219</xdr:row>
          <xdr:rowOff>0</xdr:rowOff>
        </xdr:from>
        <xdr:to>
          <xdr:col>25</xdr:col>
          <xdr:colOff>381000</xdr:colOff>
          <xdr:row>220</xdr:row>
          <xdr:rowOff>38100</xdr:rowOff>
        </xdr:to>
        <xdr:sp macro="" textlink="">
          <xdr:nvSpPr>
            <xdr:cNvPr id="18513" name="Check Box 81" hidden="1">
              <a:extLst>
                <a:ext uri="{63B3BB69-23CF-44E3-9099-C40C66FF867C}">
                  <a14:compatExt spid="_x0000_s18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194</xdr:row>
          <xdr:rowOff>0</xdr:rowOff>
        </xdr:from>
        <xdr:to>
          <xdr:col>17</xdr:col>
          <xdr:colOff>381000</xdr:colOff>
          <xdr:row>195</xdr:row>
          <xdr:rowOff>38100</xdr:rowOff>
        </xdr:to>
        <xdr:sp macro="" textlink="">
          <xdr:nvSpPr>
            <xdr:cNvPr id="18514" name="Check Box 82" hidden="1">
              <a:extLst>
                <a:ext uri="{63B3BB69-23CF-44E3-9099-C40C66FF867C}">
                  <a14:compatExt spid="_x0000_s18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195</xdr:row>
          <xdr:rowOff>0</xdr:rowOff>
        </xdr:from>
        <xdr:to>
          <xdr:col>17</xdr:col>
          <xdr:colOff>381000</xdr:colOff>
          <xdr:row>196</xdr:row>
          <xdr:rowOff>38100</xdr:rowOff>
        </xdr:to>
        <xdr:sp macro="" textlink="">
          <xdr:nvSpPr>
            <xdr:cNvPr id="18515" name="Check Box 83" hidden="1">
              <a:extLst>
                <a:ext uri="{63B3BB69-23CF-44E3-9099-C40C66FF867C}">
                  <a14:compatExt spid="_x0000_s18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17</xdr:col>
          <xdr:colOff>381000</xdr:colOff>
          <xdr:row>197</xdr:row>
          <xdr:rowOff>38100</xdr:rowOff>
        </xdr:to>
        <xdr:sp macro="" textlink="">
          <xdr:nvSpPr>
            <xdr:cNvPr id="18516" name="Check Box 84" hidden="1">
              <a:extLst>
                <a:ext uri="{63B3BB69-23CF-44E3-9099-C40C66FF867C}">
                  <a14:compatExt spid="_x0000_s18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197</xdr:row>
          <xdr:rowOff>0</xdr:rowOff>
        </xdr:from>
        <xdr:to>
          <xdr:col>17</xdr:col>
          <xdr:colOff>381000</xdr:colOff>
          <xdr:row>198</xdr:row>
          <xdr:rowOff>38100</xdr:rowOff>
        </xdr:to>
        <xdr:sp macro="" textlink="">
          <xdr:nvSpPr>
            <xdr:cNvPr id="18517" name="Check Box 85" hidden="1">
              <a:extLst>
                <a:ext uri="{63B3BB69-23CF-44E3-9099-C40C66FF867C}">
                  <a14:compatExt spid="_x0000_s18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198</xdr:row>
          <xdr:rowOff>0</xdr:rowOff>
        </xdr:from>
        <xdr:to>
          <xdr:col>17</xdr:col>
          <xdr:colOff>381000</xdr:colOff>
          <xdr:row>199</xdr:row>
          <xdr:rowOff>38100</xdr:rowOff>
        </xdr:to>
        <xdr:sp macro="" textlink="">
          <xdr:nvSpPr>
            <xdr:cNvPr id="18518" name="Check Box 86" hidden="1">
              <a:extLst>
                <a:ext uri="{63B3BB69-23CF-44E3-9099-C40C66FF867C}">
                  <a14:compatExt spid="_x0000_s18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17</xdr:col>
          <xdr:colOff>381000</xdr:colOff>
          <xdr:row>200</xdr:row>
          <xdr:rowOff>38100</xdr:rowOff>
        </xdr:to>
        <xdr:sp macro="" textlink="">
          <xdr:nvSpPr>
            <xdr:cNvPr id="18519" name="Check Box 87" hidden="1">
              <a:extLst>
                <a:ext uri="{63B3BB69-23CF-44E3-9099-C40C66FF867C}">
                  <a14:compatExt spid="_x0000_s18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200</xdr:row>
          <xdr:rowOff>0</xdr:rowOff>
        </xdr:from>
        <xdr:to>
          <xdr:col>17</xdr:col>
          <xdr:colOff>381000</xdr:colOff>
          <xdr:row>201</xdr:row>
          <xdr:rowOff>38100</xdr:rowOff>
        </xdr:to>
        <xdr:sp macro="" textlink="">
          <xdr:nvSpPr>
            <xdr:cNvPr id="18520" name="Check Box 88" hidden="1">
              <a:extLst>
                <a:ext uri="{63B3BB69-23CF-44E3-9099-C40C66FF867C}">
                  <a14:compatExt spid="_x0000_s18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208</xdr:row>
          <xdr:rowOff>0</xdr:rowOff>
        </xdr:from>
        <xdr:to>
          <xdr:col>9</xdr:col>
          <xdr:colOff>381000</xdr:colOff>
          <xdr:row>209</xdr:row>
          <xdr:rowOff>38100</xdr:rowOff>
        </xdr:to>
        <xdr:sp macro="" textlink="">
          <xdr:nvSpPr>
            <xdr:cNvPr id="18521" name="Check Box 89" hidden="1">
              <a:extLst>
                <a:ext uri="{63B3BB69-23CF-44E3-9099-C40C66FF867C}">
                  <a14:compatExt spid="_x0000_s18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209</xdr:row>
          <xdr:rowOff>0</xdr:rowOff>
        </xdr:from>
        <xdr:to>
          <xdr:col>9</xdr:col>
          <xdr:colOff>381000</xdr:colOff>
          <xdr:row>210</xdr:row>
          <xdr:rowOff>38100</xdr:rowOff>
        </xdr:to>
        <xdr:sp macro="" textlink="">
          <xdr:nvSpPr>
            <xdr:cNvPr id="18522" name="Check Box 90" hidden="1">
              <a:extLst>
                <a:ext uri="{63B3BB69-23CF-44E3-9099-C40C66FF867C}">
                  <a14:compatExt spid="_x0000_s18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210</xdr:row>
          <xdr:rowOff>0</xdr:rowOff>
        </xdr:from>
        <xdr:to>
          <xdr:col>9</xdr:col>
          <xdr:colOff>381000</xdr:colOff>
          <xdr:row>211</xdr:row>
          <xdr:rowOff>38100</xdr:rowOff>
        </xdr:to>
        <xdr:sp macro="" textlink="">
          <xdr:nvSpPr>
            <xdr:cNvPr id="18523" name="Check Box 91" hidden="1">
              <a:extLst>
                <a:ext uri="{63B3BB69-23CF-44E3-9099-C40C66FF867C}">
                  <a14:compatExt spid="_x0000_s18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208</xdr:row>
          <xdr:rowOff>0</xdr:rowOff>
        </xdr:from>
        <xdr:to>
          <xdr:col>13</xdr:col>
          <xdr:colOff>381000</xdr:colOff>
          <xdr:row>209</xdr:row>
          <xdr:rowOff>38100</xdr:rowOff>
        </xdr:to>
        <xdr:sp macro="" textlink="">
          <xdr:nvSpPr>
            <xdr:cNvPr id="18524" name="Check Box 92" hidden="1">
              <a:extLst>
                <a:ext uri="{63B3BB69-23CF-44E3-9099-C40C66FF867C}">
                  <a14:compatExt spid="_x0000_s18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209</xdr:row>
          <xdr:rowOff>0</xdr:rowOff>
        </xdr:from>
        <xdr:to>
          <xdr:col>13</xdr:col>
          <xdr:colOff>381000</xdr:colOff>
          <xdr:row>210</xdr:row>
          <xdr:rowOff>38100</xdr:rowOff>
        </xdr:to>
        <xdr:sp macro="" textlink="">
          <xdr:nvSpPr>
            <xdr:cNvPr id="18525" name="Check Box 93" hidden="1">
              <a:extLst>
                <a:ext uri="{63B3BB69-23CF-44E3-9099-C40C66FF867C}">
                  <a14:compatExt spid="_x0000_s18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210</xdr:row>
          <xdr:rowOff>0</xdr:rowOff>
        </xdr:from>
        <xdr:to>
          <xdr:col>13</xdr:col>
          <xdr:colOff>381000</xdr:colOff>
          <xdr:row>211</xdr:row>
          <xdr:rowOff>38100</xdr:rowOff>
        </xdr:to>
        <xdr:sp macro="" textlink="">
          <xdr:nvSpPr>
            <xdr:cNvPr id="18526" name="Check Box 94" hidden="1">
              <a:extLst>
                <a:ext uri="{63B3BB69-23CF-44E3-9099-C40C66FF867C}">
                  <a14:compatExt spid="_x0000_s18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208</xdr:row>
          <xdr:rowOff>0</xdr:rowOff>
        </xdr:from>
        <xdr:to>
          <xdr:col>21</xdr:col>
          <xdr:colOff>381000</xdr:colOff>
          <xdr:row>209</xdr:row>
          <xdr:rowOff>38100</xdr:rowOff>
        </xdr:to>
        <xdr:sp macro="" textlink="">
          <xdr:nvSpPr>
            <xdr:cNvPr id="18527" name="Check Box 95" hidden="1">
              <a:extLst>
                <a:ext uri="{63B3BB69-23CF-44E3-9099-C40C66FF867C}">
                  <a14:compatExt spid="_x0000_s18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209</xdr:row>
          <xdr:rowOff>0</xdr:rowOff>
        </xdr:from>
        <xdr:to>
          <xdr:col>21</xdr:col>
          <xdr:colOff>381000</xdr:colOff>
          <xdr:row>210</xdr:row>
          <xdr:rowOff>38100</xdr:rowOff>
        </xdr:to>
        <xdr:sp macro="" textlink="">
          <xdr:nvSpPr>
            <xdr:cNvPr id="18528" name="Check Box 96" hidden="1">
              <a:extLst>
                <a:ext uri="{63B3BB69-23CF-44E3-9099-C40C66FF867C}">
                  <a14:compatExt spid="_x0000_s18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210</xdr:row>
          <xdr:rowOff>0</xdr:rowOff>
        </xdr:from>
        <xdr:to>
          <xdr:col>21</xdr:col>
          <xdr:colOff>381000</xdr:colOff>
          <xdr:row>211</xdr:row>
          <xdr:rowOff>38100</xdr:rowOff>
        </xdr:to>
        <xdr:sp macro="" textlink="">
          <xdr:nvSpPr>
            <xdr:cNvPr id="18529" name="Check Box 97" hidden="1">
              <a:extLst>
                <a:ext uri="{63B3BB69-23CF-44E3-9099-C40C66FF867C}">
                  <a14:compatExt spid="_x0000_s18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208</xdr:row>
          <xdr:rowOff>0</xdr:rowOff>
        </xdr:from>
        <xdr:to>
          <xdr:col>17</xdr:col>
          <xdr:colOff>381000</xdr:colOff>
          <xdr:row>209</xdr:row>
          <xdr:rowOff>38100</xdr:rowOff>
        </xdr:to>
        <xdr:sp macro="" textlink="">
          <xdr:nvSpPr>
            <xdr:cNvPr id="18530" name="Check Box 98" hidden="1">
              <a:extLst>
                <a:ext uri="{63B3BB69-23CF-44E3-9099-C40C66FF867C}">
                  <a14:compatExt spid="_x0000_s18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209</xdr:row>
          <xdr:rowOff>0</xdr:rowOff>
        </xdr:from>
        <xdr:to>
          <xdr:col>17</xdr:col>
          <xdr:colOff>381000</xdr:colOff>
          <xdr:row>210</xdr:row>
          <xdr:rowOff>38100</xdr:rowOff>
        </xdr:to>
        <xdr:sp macro="" textlink="">
          <xdr:nvSpPr>
            <xdr:cNvPr id="18531" name="Check Box 99" hidden="1">
              <a:extLst>
                <a:ext uri="{63B3BB69-23CF-44E3-9099-C40C66FF867C}">
                  <a14:compatExt spid="_x0000_s18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210</xdr:row>
          <xdr:rowOff>0</xdr:rowOff>
        </xdr:from>
        <xdr:to>
          <xdr:col>17</xdr:col>
          <xdr:colOff>381000</xdr:colOff>
          <xdr:row>211</xdr:row>
          <xdr:rowOff>38100</xdr:rowOff>
        </xdr:to>
        <xdr:sp macro="" textlink="">
          <xdr:nvSpPr>
            <xdr:cNvPr id="18532" name="Check Box 100" hidden="1">
              <a:extLst>
                <a:ext uri="{63B3BB69-23CF-44E3-9099-C40C66FF867C}">
                  <a14:compatExt spid="_x0000_s18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208</xdr:row>
          <xdr:rowOff>0</xdr:rowOff>
        </xdr:from>
        <xdr:to>
          <xdr:col>25</xdr:col>
          <xdr:colOff>381000</xdr:colOff>
          <xdr:row>209</xdr:row>
          <xdr:rowOff>38100</xdr:rowOff>
        </xdr:to>
        <xdr:sp macro="" textlink="">
          <xdr:nvSpPr>
            <xdr:cNvPr id="18533" name="Check Box 101" hidden="1">
              <a:extLst>
                <a:ext uri="{63B3BB69-23CF-44E3-9099-C40C66FF867C}">
                  <a14:compatExt spid="_x0000_s18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209</xdr:row>
          <xdr:rowOff>0</xdr:rowOff>
        </xdr:from>
        <xdr:to>
          <xdr:col>25</xdr:col>
          <xdr:colOff>381000</xdr:colOff>
          <xdr:row>210</xdr:row>
          <xdr:rowOff>38100</xdr:rowOff>
        </xdr:to>
        <xdr:sp macro="" textlink="">
          <xdr:nvSpPr>
            <xdr:cNvPr id="18534" name="Check Box 102" hidden="1">
              <a:extLst>
                <a:ext uri="{63B3BB69-23CF-44E3-9099-C40C66FF867C}">
                  <a14:compatExt spid="_x0000_s18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210</xdr:row>
          <xdr:rowOff>0</xdr:rowOff>
        </xdr:from>
        <xdr:to>
          <xdr:col>25</xdr:col>
          <xdr:colOff>381000</xdr:colOff>
          <xdr:row>211</xdr:row>
          <xdr:rowOff>38100</xdr:rowOff>
        </xdr:to>
        <xdr:sp macro="" textlink="">
          <xdr:nvSpPr>
            <xdr:cNvPr id="18535" name="Check Box 103" hidden="1">
              <a:extLst>
                <a:ext uri="{63B3BB69-23CF-44E3-9099-C40C66FF867C}">
                  <a14:compatExt spid="_x0000_s18535"/>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2</xdr:col>
          <xdr:colOff>1057275</xdr:colOff>
          <xdr:row>12</xdr:row>
          <xdr:rowOff>19050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Biberstufe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1057275</xdr:colOff>
          <xdr:row>13</xdr:row>
          <xdr:rowOff>19050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Wolfsstufe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1057275</xdr:colOff>
          <xdr:row>14</xdr:row>
          <xdr:rowOff>19050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Pfadistufe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1057275</xdr:colOff>
          <xdr:row>15</xdr:row>
          <xdr:rowOff>19050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Piostufe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1057275</xdr:colOff>
          <xdr:row>16</xdr:row>
          <xdr:rowOff>38100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Roverstufe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122</xdr:row>
          <xdr:rowOff>0</xdr:rowOff>
        </xdr:from>
        <xdr:to>
          <xdr:col>2</xdr:col>
          <xdr:colOff>2162175</xdr:colOff>
          <xdr:row>123</xdr:row>
          <xdr:rowOff>38100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Schriftlich (E-Mail, Brief, SMS etc.)</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0</xdr:rowOff>
        </xdr:from>
        <xdr:to>
          <xdr:col>2</xdr:col>
          <xdr:colOff>1104900</xdr:colOff>
          <xdr:row>124</xdr:row>
          <xdr:rowOff>19050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Telefonisch</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0</xdr:rowOff>
        </xdr:from>
        <xdr:to>
          <xdr:col>2</xdr:col>
          <xdr:colOff>2162175</xdr:colOff>
          <xdr:row>125</xdr:row>
          <xdr:rowOff>38100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Persönlich (Sitzungen, Besuche etc.)</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0</xdr:rowOff>
        </xdr:from>
        <xdr:to>
          <xdr:col>2</xdr:col>
          <xdr:colOff>1104900</xdr:colOff>
          <xdr:row>129</xdr:row>
          <xdr:rowOff>19050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Abteilungsleiter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129</xdr:row>
          <xdr:rowOff>0</xdr:rowOff>
        </xdr:from>
        <xdr:to>
          <xdr:col>2</xdr:col>
          <xdr:colOff>1104900</xdr:colOff>
          <xdr:row>130</xdr:row>
          <xdr:rowOff>19050</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Stufenleiter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2</xdr:col>
          <xdr:colOff>1104900</xdr:colOff>
          <xdr:row>131</xdr:row>
          <xdr:rowOff>19050</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Lagerleiter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0</xdr:rowOff>
        </xdr:from>
        <xdr:to>
          <xdr:col>2</xdr:col>
          <xdr:colOff>1104900</xdr:colOff>
          <xdr:row>132</xdr:row>
          <xdr:rowOff>19050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übrige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xdr:row>
          <xdr:rowOff>0</xdr:rowOff>
        </xdr:from>
        <xdr:to>
          <xdr:col>2</xdr:col>
          <xdr:colOff>2162175</xdr:colOff>
          <xdr:row>137</xdr:row>
          <xdr:rowOff>38100</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Besprechung Lagerprogramm</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137</xdr:row>
          <xdr:rowOff>0</xdr:rowOff>
        </xdr:from>
        <xdr:to>
          <xdr:col>2</xdr:col>
          <xdr:colOff>1104900</xdr:colOff>
          <xdr:row>138</xdr:row>
          <xdr:rowOff>19050</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Lagerbesuch</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0</xdr:rowOff>
        </xdr:from>
        <xdr:to>
          <xdr:col>2</xdr:col>
          <xdr:colOff>2162175</xdr:colOff>
          <xdr:row>139</xdr:row>
          <xdr:rowOff>38100</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Jahresanfang / Jahresplanung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139</xdr:row>
          <xdr:rowOff>0</xdr:rowOff>
        </xdr:from>
        <xdr:to>
          <xdr:col>2</xdr:col>
          <xdr:colOff>2162175</xdr:colOff>
          <xdr:row>140</xdr:row>
          <xdr:rowOff>38100</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Jahresabschluss / Jahresauswertung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140</xdr:row>
          <xdr:rowOff>0</xdr:rowOff>
        </xdr:from>
        <xdr:to>
          <xdr:col>2</xdr:col>
          <xdr:colOff>1104900</xdr:colOff>
          <xdr:row>141</xdr:row>
          <xdr:rowOff>19050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übrige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144</xdr:row>
          <xdr:rowOff>0</xdr:rowOff>
        </xdr:from>
        <xdr:to>
          <xdr:col>2</xdr:col>
          <xdr:colOff>1104900</xdr:colOff>
          <xdr:row>145</xdr:row>
          <xdr:rowOff>19050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Elternrat</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145</xdr:row>
          <xdr:rowOff>0</xdr:rowOff>
        </xdr:from>
        <xdr:to>
          <xdr:col>2</xdr:col>
          <xdr:colOff>2162175</xdr:colOff>
          <xdr:row>146</xdr:row>
          <xdr:rowOff>38100</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Altpfadfinderverein (APV)</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146</xdr:row>
          <xdr:rowOff>0</xdr:rowOff>
        </xdr:from>
        <xdr:to>
          <xdr:col>2</xdr:col>
          <xdr:colOff>1104900</xdr:colOff>
          <xdr:row>147</xdr:row>
          <xdr:rowOff>19050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Präses</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147</xdr:row>
          <xdr:rowOff>0</xdr:rowOff>
        </xdr:from>
        <xdr:to>
          <xdr:col>2</xdr:col>
          <xdr:colOff>1104900</xdr:colOff>
          <xdr:row>148</xdr:row>
          <xdr:rowOff>19050</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Abteilungskomitee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0</xdr:rowOff>
        </xdr:from>
        <xdr:to>
          <xdr:col>2</xdr:col>
          <xdr:colOff>2162175</xdr:colOff>
          <xdr:row>149</xdr:row>
          <xdr:rowOff>38100</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Corps / Bezirk / Region</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2</xdr:col>
          <xdr:colOff>2162175</xdr:colOff>
          <xdr:row>110</xdr:row>
          <xdr:rowOff>0</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Internetauftritt</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2</xdr:col>
          <xdr:colOff>2162175</xdr:colOff>
          <xdr:row>111</xdr:row>
          <xdr:rowOff>38100</xdr:rowOff>
        </xdr:to>
        <xdr:sp macro="" textlink="">
          <xdr:nvSpPr>
            <xdr:cNvPr id="2072" name="Check Box 24" hidden="1">
              <a:extLst>
                <a:ext uri="{63B3BB69-23CF-44E3-9099-C40C66FF867C}">
                  <a14:compatExt spid="_x0000_s20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Lagerberichte in der (Lokal-)Zeitung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2</xdr:col>
          <xdr:colOff>2162175</xdr:colOff>
          <xdr:row>112</xdr:row>
          <xdr:rowOff>38100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Werbeübung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1104900</xdr:colOff>
          <xdr:row>113</xdr:row>
          <xdr:rowOff>19050</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Werbung in Schulen</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2</xdr:col>
          <xdr:colOff>723900</xdr:colOff>
          <xdr:row>114</xdr:row>
          <xdr:rowOff>38100</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Weitere: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0</xdr:rowOff>
        </xdr:from>
        <xdr:to>
          <xdr:col>2</xdr:col>
          <xdr:colOff>1104900</xdr:colOff>
          <xdr:row>171</xdr:row>
          <xdr:rowOff>19050</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Berg</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0</xdr:rowOff>
        </xdr:from>
        <xdr:to>
          <xdr:col>2</xdr:col>
          <xdr:colOff>1104900</xdr:colOff>
          <xdr:row>173</xdr:row>
          <xdr:rowOff>19050</xdr:rowOff>
        </xdr:to>
        <xdr:sp macro="" textlink="">
          <xdr:nvSpPr>
            <xdr:cNvPr id="2077" name="Check Box 29" hidden="1">
              <a:extLst>
                <a:ext uri="{63B3BB69-23CF-44E3-9099-C40C66FF867C}">
                  <a14:compatExt spid="_x0000_s2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Wasser</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174</xdr:row>
          <xdr:rowOff>0</xdr:rowOff>
        </xdr:from>
        <xdr:to>
          <xdr:col>2</xdr:col>
          <xdr:colOff>1104900</xdr:colOff>
          <xdr:row>175</xdr:row>
          <xdr:rowOff>19050</xdr:rowOff>
        </xdr:to>
        <xdr:sp macro="" textlink="">
          <xdr:nvSpPr>
            <xdr:cNvPr id="2078" name="Check Box 30" hidden="1">
              <a:extLst>
                <a:ext uri="{63B3BB69-23CF-44E3-9099-C40C66FF867C}">
                  <a14:compatExt spid="_x0000_s2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Schnee</a:t>
              </a:r>
              <a:endParaRPr lang="de-CH"/>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192</xdr:row>
          <xdr:rowOff>0</xdr:rowOff>
        </xdr:from>
        <xdr:to>
          <xdr:col>6</xdr:col>
          <xdr:colOff>381000</xdr:colOff>
          <xdr:row>193</xdr:row>
          <xdr:rowOff>38100</xdr:rowOff>
        </xdr:to>
        <xdr:sp macro="" textlink="">
          <xdr:nvSpPr>
            <xdr:cNvPr id="2082" name="Check Box 34" hidden="1">
              <a:extLst>
                <a:ext uri="{63B3BB69-23CF-44E3-9099-C40C66FF867C}">
                  <a14:compatExt spid="_x0000_s2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0</xdr:rowOff>
        </xdr:from>
        <xdr:to>
          <xdr:col>6</xdr:col>
          <xdr:colOff>381000</xdr:colOff>
          <xdr:row>194</xdr:row>
          <xdr:rowOff>38100</xdr:rowOff>
        </xdr:to>
        <xdr:sp macro="" textlink="">
          <xdr:nvSpPr>
            <xdr:cNvPr id="2083" name="Check Box 35" hidden="1">
              <a:extLst>
                <a:ext uri="{63B3BB69-23CF-44E3-9099-C40C66FF867C}">
                  <a14:compatExt spid="_x0000_s2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194</xdr:row>
          <xdr:rowOff>0</xdr:rowOff>
        </xdr:from>
        <xdr:to>
          <xdr:col>6</xdr:col>
          <xdr:colOff>381000</xdr:colOff>
          <xdr:row>195</xdr:row>
          <xdr:rowOff>38100</xdr:rowOff>
        </xdr:to>
        <xdr:sp macro="" textlink="">
          <xdr:nvSpPr>
            <xdr:cNvPr id="2084" name="Check Box 36" hidden="1">
              <a:extLst>
                <a:ext uri="{63B3BB69-23CF-44E3-9099-C40C66FF867C}">
                  <a14:compatExt spid="_x0000_s2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195</xdr:row>
          <xdr:rowOff>0</xdr:rowOff>
        </xdr:from>
        <xdr:to>
          <xdr:col>6</xdr:col>
          <xdr:colOff>381000</xdr:colOff>
          <xdr:row>196</xdr:row>
          <xdr:rowOff>38100</xdr:rowOff>
        </xdr:to>
        <xdr:sp macro="" textlink="">
          <xdr:nvSpPr>
            <xdr:cNvPr id="2085" name="Check Box 37" hidden="1">
              <a:extLst>
                <a:ext uri="{63B3BB69-23CF-44E3-9099-C40C66FF867C}">
                  <a14:compatExt spid="_x0000_s2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196</xdr:row>
          <xdr:rowOff>0</xdr:rowOff>
        </xdr:from>
        <xdr:to>
          <xdr:col>6</xdr:col>
          <xdr:colOff>381000</xdr:colOff>
          <xdr:row>197</xdr:row>
          <xdr:rowOff>38100</xdr:rowOff>
        </xdr:to>
        <xdr:sp macro="" textlink="">
          <xdr:nvSpPr>
            <xdr:cNvPr id="2086" name="Check Box 38" hidden="1">
              <a:extLst>
                <a:ext uri="{63B3BB69-23CF-44E3-9099-C40C66FF867C}">
                  <a14:compatExt spid="_x0000_s2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197</xdr:row>
          <xdr:rowOff>0</xdr:rowOff>
        </xdr:from>
        <xdr:to>
          <xdr:col>6</xdr:col>
          <xdr:colOff>381000</xdr:colOff>
          <xdr:row>198</xdr:row>
          <xdr:rowOff>38100</xdr:rowOff>
        </xdr:to>
        <xdr:sp macro="" textlink="">
          <xdr:nvSpPr>
            <xdr:cNvPr id="2087" name="Check Box 39" hidden="1">
              <a:extLst>
                <a:ext uri="{63B3BB69-23CF-44E3-9099-C40C66FF867C}">
                  <a14:compatExt spid="_x0000_s2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198</xdr:row>
          <xdr:rowOff>0</xdr:rowOff>
        </xdr:from>
        <xdr:to>
          <xdr:col>6</xdr:col>
          <xdr:colOff>381000</xdr:colOff>
          <xdr:row>199</xdr:row>
          <xdr:rowOff>38100</xdr:rowOff>
        </xdr:to>
        <xdr:sp macro="" textlink="">
          <xdr:nvSpPr>
            <xdr:cNvPr id="2088" name="Check Box 40" hidden="1">
              <a:extLst>
                <a:ext uri="{63B3BB69-23CF-44E3-9099-C40C66FF867C}">
                  <a14:compatExt spid="_x0000_s2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192</xdr:row>
          <xdr:rowOff>0</xdr:rowOff>
        </xdr:from>
        <xdr:to>
          <xdr:col>10</xdr:col>
          <xdr:colOff>381000</xdr:colOff>
          <xdr:row>193</xdr:row>
          <xdr:rowOff>38100</xdr:rowOff>
        </xdr:to>
        <xdr:sp macro="" textlink="">
          <xdr:nvSpPr>
            <xdr:cNvPr id="2089" name="Check Box 41" hidden="1">
              <a:extLst>
                <a:ext uri="{63B3BB69-23CF-44E3-9099-C40C66FF867C}">
                  <a14:compatExt spid="_x0000_s2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0</xdr:rowOff>
        </xdr:from>
        <xdr:to>
          <xdr:col>10</xdr:col>
          <xdr:colOff>381000</xdr:colOff>
          <xdr:row>194</xdr:row>
          <xdr:rowOff>38100</xdr:rowOff>
        </xdr:to>
        <xdr:sp macro="" textlink="">
          <xdr:nvSpPr>
            <xdr:cNvPr id="2090" name="Check Box 42" hidden="1">
              <a:extLst>
                <a:ext uri="{63B3BB69-23CF-44E3-9099-C40C66FF867C}">
                  <a14:compatExt spid="_x0000_s2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194</xdr:row>
          <xdr:rowOff>0</xdr:rowOff>
        </xdr:from>
        <xdr:to>
          <xdr:col>10</xdr:col>
          <xdr:colOff>381000</xdr:colOff>
          <xdr:row>195</xdr:row>
          <xdr:rowOff>38100</xdr:rowOff>
        </xdr:to>
        <xdr:sp macro="" textlink="">
          <xdr:nvSpPr>
            <xdr:cNvPr id="2091" name="Check Box 43" hidden="1">
              <a:extLst>
                <a:ext uri="{63B3BB69-23CF-44E3-9099-C40C66FF867C}">
                  <a14:compatExt spid="_x0000_s2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195</xdr:row>
          <xdr:rowOff>0</xdr:rowOff>
        </xdr:from>
        <xdr:to>
          <xdr:col>10</xdr:col>
          <xdr:colOff>381000</xdr:colOff>
          <xdr:row>196</xdr:row>
          <xdr:rowOff>38100</xdr:rowOff>
        </xdr:to>
        <xdr:sp macro="" textlink="">
          <xdr:nvSpPr>
            <xdr:cNvPr id="2092" name="Check Box 44" hidden="1">
              <a:extLst>
                <a:ext uri="{63B3BB69-23CF-44E3-9099-C40C66FF867C}">
                  <a14:compatExt spid="_x0000_s2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196</xdr:row>
          <xdr:rowOff>0</xdr:rowOff>
        </xdr:from>
        <xdr:to>
          <xdr:col>10</xdr:col>
          <xdr:colOff>381000</xdr:colOff>
          <xdr:row>197</xdr:row>
          <xdr:rowOff>38100</xdr:rowOff>
        </xdr:to>
        <xdr:sp macro="" textlink="">
          <xdr:nvSpPr>
            <xdr:cNvPr id="2093" name="Check Box 45" hidden="1">
              <a:extLst>
                <a:ext uri="{63B3BB69-23CF-44E3-9099-C40C66FF867C}">
                  <a14:compatExt spid="_x0000_s2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197</xdr:row>
          <xdr:rowOff>0</xdr:rowOff>
        </xdr:from>
        <xdr:to>
          <xdr:col>10</xdr:col>
          <xdr:colOff>381000</xdr:colOff>
          <xdr:row>198</xdr:row>
          <xdr:rowOff>38100</xdr:rowOff>
        </xdr:to>
        <xdr:sp macro="" textlink="">
          <xdr:nvSpPr>
            <xdr:cNvPr id="2094" name="Check Box 46" hidden="1">
              <a:extLst>
                <a:ext uri="{63B3BB69-23CF-44E3-9099-C40C66FF867C}">
                  <a14:compatExt spid="_x0000_s2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198</xdr:row>
          <xdr:rowOff>0</xdr:rowOff>
        </xdr:from>
        <xdr:to>
          <xdr:col>10</xdr:col>
          <xdr:colOff>381000</xdr:colOff>
          <xdr:row>199</xdr:row>
          <xdr:rowOff>38100</xdr:rowOff>
        </xdr:to>
        <xdr:sp macro="" textlink="">
          <xdr:nvSpPr>
            <xdr:cNvPr id="2095" name="Check Box 47" hidden="1">
              <a:extLst>
                <a:ext uri="{63B3BB69-23CF-44E3-9099-C40C66FF867C}">
                  <a14:compatExt spid="_x0000_s2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192</xdr:row>
          <xdr:rowOff>0</xdr:rowOff>
        </xdr:from>
        <xdr:to>
          <xdr:col>18</xdr:col>
          <xdr:colOff>381000</xdr:colOff>
          <xdr:row>193</xdr:row>
          <xdr:rowOff>38100</xdr:rowOff>
        </xdr:to>
        <xdr:sp macro="" textlink="">
          <xdr:nvSpPr>
            <xdr:cNvPr id="2103" name="Check Box 55" hidden="1">
              <a:extLst>
                <a:ext uri="{63B3BB69-23CF-44E3-9099-C40C66FF867C}">
                  <a14:compatExt spid="_x0000_s2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193</xdr:row>
          <xdr:rowOff>0</xdr:rowOff>
        </xdr:from>
        <xdr:to>
          <xdr:col>18</xdr:col>
          <xdr:colOff>381000</xdr:colOff>
          <xdr:row>194</xdr:row>
          <xdr:rowOff>38100</xdr:rowOff>
        </xdr:to>
        <xdr:sp macro="" textlink="">
          <xdr:nvSpPr>
            <xdr:cNvPr id="2104" name="Check Box 56" hidden="1">
              <a:extLst>
                <a:ext uri="{63B3BB69-23CF-44E3-9099-C40C66FF867C}">
                  <a14:compatExt spid="_x0000_s2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194</xdr:row>
          <xdr:rowOff>0</xdr:rowOff>
        </xdr:from>
        <xdr:to>
          <xdr:col>18</xdr:col>
          <xdr:colOff>381000</xdr:colOff>
          <xdr:row>195</xdr:row>
          <xdr:rowOff>38100</xdr:rowOff>
        </xdr:to>
        <xdr:sp macro="" textlink="">
          <xdr:nvSpPr>
            <xdr:cNvPr id="2105" name="Check Box 57" hidden="1">
              <a:extLst>
                <a:ext uri="{63B3BB69-23CF-44E3-9099-C40C66FF867C}">
                  <a14:compatExt spid="_x0000_s2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195</xdr:row>
          <xdr:rowOff>0</xdr:rowOff>
        </xdr:from>
        <xdr:to>
          <xdr:col>18</xdr:col>
          <xdr:colOff>381000</xdr:colOff>
          <xdr:row>196</xdr:row>
          <xdr:rowOff>38100</xdr:rowOff>
        </xdr:to>
        <xdr:sp macro="" textlink="">
          <xdr:nvSpPr>
            <xdr:cNvPr id="2106" name="Check Box 58" hidden="1">
              <a:extLst>
                <a:ext uri="{63B3BB69-23CF-44E3-9099-C40C66FF867C}">
                  <a14:compatExt spid="_x0000_s2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196</xdr:row>
          <xdr:rowOff>0</xdr:rowOff>
        </xdr:from>
        <xdr:to>
          <xdr:col>18</xdr:col>
          <xdr:colOff>381000</xdr:colOff>
          <xdr:row>197</xdr:row>
          <xdr:rowOff>38100</xdr:rowOff>
        </xdr:to>
        <xdr:sp macro="" textlink="">
          <xdr:nvSpPr>
            <xdr:cNvPr id="2107" name="Check Box 59" hidden="1">
              <a:extLst>
                <a:ext uri="{63B3BB69-23CF-44E3-9099-C40C66FF867C}">
                  <a14:compatExt spid="_x0000_s2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197</xdr:row>
          <xdr:rowOff>0</xdr:rowOff>
        </xdr:from>
        <xdr:to>
          <xdr:col>18</xdr:col>
          <xdr:colOff>381000</xdr:colOff>
          <xdr:row>198</xdr:row>
          <xdr:rowOff>38100</xdr:rowOff>
        </xdr:to>
        <xdr:sp macro="" textlink="">
          <xdr:nvSpPr>
            <xdr:cNvPr id="2108" name="Check Box 60" hidden="1">
              <a:extLst>
                <a:ext uri="{63B3BB69-23CF-44E3-9099-C40C66FF867C}">
                  <a14:compatExt spid="_x0000_s2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198</xdr:row>
          <xdr:rowOff>0</xdr:rowOff>
        </xdr:from>
        <xdr:to>
          <xdr:col>18</xdr:col>
          <xdr:colOff>381000</xdr:colOff>
          <xdr:row>199</xdr:row>
          <xdr:rowOff>38100</xdr:rowOff>
        </xdr:to>
        <xdr:sp macro="" textlink="">
          <xdr:nvSpPr>
            <xdr:cNvPr id="2109" name="Check Box 61" hidden="1">
              <a:extLst>
                <a:ext uri="{63B3BB69-23CF-44E3-9099-C40C66FF867C}">
                  <a14:compatExt spid="_x0000_s2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211</xdr:row>
          <xdr:rowOff>0</xdr:rowOff>
        </xdr:from>
        <xdr:to>
          <xdr:col>6</xdr:col>
          <xdr:colOff>381000</xdr:colOff>
          <xdr:row>212</xdr:row>
          <xdr:rowOff>38100</xdr:rowOff>
        </xdr:to>
        <xdr:sp macro="" textlink="">
          <xdr:nvSpPr>
            <xdr:cNvPr id="2118" name="Check Box 70" hidden="1">
              <a:extLst>
                <a:ext uri="{63B3BB69-23CF-44E3-9099-C40C66FF867C}">
                  <a14:compatExt spid="_x0000_s2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212</xdr:row>
          <xdr:rowOff>0</xdr:rowOff>
        </xdr:from>
        <xdr:to>
          <xdr:col>6</xdr:col>
          <xdr:colOff>381000</xdr:colOff>
          <xdr:row>213</xdr:row>
          <xdr:rowOff>38100</xdr:rowOff>
        </xdr:to>
        <xdr:sp macro="" textlink="">
          <xdr:nvSpPr>
            <xdr:cNvPr id="2119" name="Check Box 71" hidden="1">
              <a:extLst>
                <a:ext uri="{63B3BB69-23CF-44E3-9099-C40C66FF867C}">
                  <a14:compatExt spid="_x0000_s2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213</xdr:row>
          <xdr:rowOff>0</xdr:rowOff>
        </xdr:from>
        <xdr:to>
          <xdr:col>6</xdr:col>
          <xdr:colOff>381000</xdr:colOff>
          <xdr:row>214</xdr:row>
          <xdr:rowOff>38100</xdr:rowOff>
        </xdr:to>
        <xdr:sp macro="" textlink="">
          <xdr:nvSpPr>
            <xdr:cNvPr id="2120" name="Check Box 72" hidden="1">
              <a:extLst>
                <a:ext uri="{63B3BB69-23CF-44E3-9099-C40C66FF867C}">
                  <a14:compatExt spid="_x0000_s2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214</xdr:row>
          <xdr:rowOff>0</xdr:rowOff>
        </xdr:from>
        <xdr:to>
          <xdr:col>6</xdr:col>
          <xdr:colOff>381000</xdr:colOff>
          <xdr:row>215</xdr:row>
          <xdr:rowOff>38100</xdr:rowOff>
        </xdr:to>
        <xdr:sp macro="" textlink="">
          <xdr:nvSpPr>
            <xdr:cNvPr id="2121" name="Check Box 73" hidden="1">
              <a:extLst>
                <a:ext uri="{63B3BB69-23CF-44E3-9099-C40C66FF867C}">
                  <a14:compatExt spid="_x0000_s2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216</xdr:row>
          <xdr:rowOff>0</xdr:rowOff>
        </xdr:from>
        <xdr:to>
          <xdr:col>6</xdr:col>
          <xdr:colOff>381000</xdr:colOff>
          <xdr:row>217</xdr:row>
          <xdr:rowOff>38100</xdr:rowOff>
        </xdr:to>
        <xdr:sp macro="" textlink="">
          <xdr:nvSpPr>
            <xdr:cNvPr id="2122" name="Check Box 74" hidden="1">
              <a:extLst>
                <a:ext uri="{63B3BB69-23CF-44E3-9099-C40C66FF867C}">
                  <a14:compatExt spid="_x0000_s2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217</xdr:row>
          <xdr:rowOff>0</xdr:rowOff>
        </xdr:from>
        <xdr:to>
          <xdr:col>6</xdr:col>
          <xdr:colOff>381000</xdr:colOff>
          <xdr:row>218</xdr:row>
          <xdr:rowOff>38100</xdr:rowOff>
        </xdr:to>
        <xdr:sp macro="" textlink="">
          <xdr:nvSpPr>
            <xdr:cNvPr id="2123" name="Check Box 75" hidden="1">
              <a:extLst>
                <a:ext uri="{63B3BB69-23CF-44E3-9099-C40C66FF867C}">
                  <a14:compatExt spid="_x0000_s2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211</xdr:row>
          <xdr:rowOff>0</xdr:rowOff>
        </xdr:from>
        <xdr:to>
          <xdr:col>10</xdr:col>
          <xdr:colOff>381000</xdr:colOff>
          <xdr:row>212</xdr:row>
          <xdr:rowOff>38100</xdr:rowOff>
        </xdr:to>
        <xdr:sp macro="" textlink="">
          <xdr:nvSpPr>
            <xdr:cNvPr id="2124" name="Check Box 76" hidden="1">
              <a:extLst>
                <a:ext uri="{63B3BB69-23CF-44E3-9099-C40C66FF867C}">
                  <a14:compatExt spid="_x0000_s2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212</xdr:row>
          <xdr:rowOff>0</xdr:rowOff>
        </xdr:from>
        <xdr:to>
          <xdr:col>10</xdr:col>
          <xdr:colOff>381000</xdr:colOff>
          <xdr:row>213</xdr:row>
          <xdr:rowOff>38100</xdr:rowOff>
        </xdr:to>
        <xdr:sp macro="" textlink="">
          <xdr:nvSpPr>
            <xdr:cNvPr id="2125" name="Check Box 77" hidden="1">
              <a:extLst>
                <a:ext uri="{63B3BB69-23CF-44E3-9099-C40C66FF867C}">
                  <a14:compatExt spid="_x0000_s2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213</xdr:row>
          <xdr:rowOff>0</xdr:rowOff>
        </xdr:from>
        <xdr:to>
          <xdr:col>10</xdr:col>
          <xdr:colOff>381000</xdr:colOff>
          <xdr:row>214</xdr:row>
          <xdr:rowOff>38100</xdr:rowOff>
        </xdr:to>
        <xdr:sp macro="" textlink="">
          <xdr:nvSpPr>
            <xdr:cNvPr id="2126" name="Check Box 78" hidden="1">
              <a:extLst>
                <a:ext uri="{63B3BB69-23CF-44E3-9099-C40C66FF867C}">
                  <a14:compatExt spid="_x0000_s2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214</xdr:row>
          <xdr:rowOff>0</xdr:rowOff>
        </xdr:from>
        <xdr:to>
          <xdr:col>10</xdr:col>
          <xdr:colOff>381000</xdr:colOff>
          <xdr:row>215</xdr:row>
          <xdr:rowOff>38100</xdr:rowOff>
        </xdr:to>
        <xdr:sp macro="" textlink="">
          <xdr:nvSpPr>
            <xdr:cNvPr id="2127" name="Check Box 79" hidden="1">
              <a:extLst>
                <a:ext uri="{63B3BB69-23CF-44E3-9099-C40C66FF867C}">
                  <a14:compatExt spid="_x0000_s2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216</xdr:row>
          <xdr:rowOff>0</xdr:rowOff>
        </xdr:from>
        <xdr:to>
          <xdr:col>10</xdr:col>
          <xdr:colOff>381000</xdr:colOff>
          <xdr:row>217</xdr:row>
          <xdr:rowOff>38100</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217</xdr:row>
          <xdr:rowOff>0</xdr:rowOff>
        </xdr:from>
        <xdr:to>
          <xdr:col>10</xdr:col>
          <xdr:colOff>381000</xdr:colOff>
          <xdr:row>218</xdr:row>
          <xdr:rowOff>38100</xdr:rowOff>
        </xdr:to>
        <xdr:sp macro="" textlink="">
          <xdr:nvSpPr>
            <xdr:cNvPr id="2129" name="Check Box 81" hidden="1">
              <a:extLst>
                <a:ext uri="{63B3BB69-23CF-44E3-9099-C40C66FF867C}">
                  <a14:compatExt spid="_x0000_s2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211</xdr:row>
          <xdr:rowOff>0</xdr:rowOff>
        </xdr:from>
        <xdr:to>
          <xdr:col>14</xdr:col>
          <xdr:colOff>381000</xdr:colOff>
          <xdr:row>212</xdr:row>
          <xdr:rowOff>38100</xdr:rowOff>
        </xdr:to>
        <xdr:sp macro="" textlink="">
          <xdr:nvSpPr>
            <xdr:cNvPr id="2130" name="Check Box 82" hidden="1">
              <a:extLst>
                <a:ext uri="{63B3BB69-23CF-44E3-9099-C40C66FF867C}">
                  <a14:compatExt spid="_x0000_s2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212</xdr:row>
          <xdr:rowOff>0</xdr:rowOff>
        </xdr:from>
        <xdr:to>
          <xdr:col>14</xdr:col>
          <xdr:colOff>381000</xdr:colOff>
          <xdr:row>213</xdr:row>
          <xdr:rowOff>38100</xdr:rowOff>
        </xdr:to>
        <xdr:sp macro="" textlink="">
          <xdr:nvSpPr>
            <xdr:cNvPr id="2131" name="Check Box 83" hidden="1">
              <a:extLst>
                <a:ext uri="{63B3BB69-23CF-44E3-9099-C40C66FF867C}">
                  <a14:compatExt spid="_x0000_s2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213</xdr:row>
          <xdr:rowOff>0</xdr:rowOff>
        </xdr:from>
        <xdr:to>
          <xdr:col>14</xdr:col>
          <xdr:colOff>381000</xdr:colOff>
          <xdr:row>214</xdr:row>
          <xdr:rowOff>38100</xdr:rowOff>
        </xdr:to>
        <xdr:sp macro="" textlink="">
          <xdr:nvSpPr>
            <xdr:cNvPr id="2132" name="Check Box 84" hidden="1">
              <a:extLst>
                <a:ext uri="{63B3BB69-23CF-44E3-9099-C40C66FF867C}">
                  <a14:compatExt spid="_x0000_s2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214</xdr:row>
          <xdr:rowOff>0</xdr:rowOff>
        </xdr:from>
        <xdr:to>
          <xdr:col>14</xdr:col>
          <xdr:colOff>381000</xdr:colOff>
          <xdr:row>215</xdr:row>
          <xdr:rowOff>38100</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216</xdr:row>
          <xdr:rowOff>0</xdr:rowOff>
        </xdr:from>
        <xdr:to>
          <xdr:col>14</xdr:col>
          <xdr:colOff>381000</xdr:colOff>
          <xdr:row>217</xdr:row>
          <xdr:rowOff>38100</xdr:rowOff>
        </xdr:to>
        <xdr:sp macro="" textlink="">
          <xdr:nvSpPr>
            <xdr:cNvPr id="2134" name="Check Box 86" hidden="1">
              <a:extLst>
                <a:ext uri="{63B3BB69-23CF-44E3-9099-C40C66FF867C}">
                  <a14:compatExt spid="_x0000_s2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217</xdr:row>
          <xdr:rowOff>0</xdr:rowOff>
        </xdr:from>
        <xdr:to>
          <xdr:col>14</xdr:col>
          <xdr:colOff>381000</xdr:colOff>
          <xdr:row>218</xdr:row>
          <xdr:rowOff>38100</xdr:rowOff>
        </xdr:to>
        <xdr:sp macro="" textlink="">
          <xdr:nvSpPr>
            <xdr:cNvPr id="2135" name="Check Box 87" hidden="1">
              <a:extLst>
                <a:ext uri="{63B3BB69-23CF-44E3-9099-C40C66FF867C}">
                  <a14:compatExt spid="_x0000_s2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211</xdr:row>
          <xdr:rowOff>0</xdr:rowOff>
        </xdr:from>
        <xdr:to>
          <xdr:col>18</xdr:col>
          <xdr:colOff>381000</xdr:colOff>
          <xdr:row>212</xdr:row>
          <xdr:rowOff>38100</xdr:rowOff>
        </xdr:to>
        <xdr:sp macro="" textlink="">
          <xdr:nvSpPr>
            <xdr:cNvPr id="2136" name="Check Box 88" hidden="1">
              <a:extLst>
                <a:ext uri="{63B3BB69-23CF-44E3-9099-C40C66FF867C}">
                  <a14:compatExt spid="_x0000_s2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212</xdr:row>
          <xdr:rowOff>0</xdr:rowOff>
        </xdr:from>
        <xdr:to>
          <xdr:col>18</xdr:col>
          <xdr:colOff>381000</xdr:colOff>
          <xdr:row>213</xdr:row>
          <xdr:rowOff>38100</xdr:rowOff>
        </xdr:to>
        <xdr:sp macro="" textlink="">
          <xdr:nvSpPr>
            <xdr:cNvPr id="2137" name="Check Box 89" hidden="1">
              <a:extLst>
                <a:ext uri="{63B3BB69-23CF-44E3-9099-C40C66FF867C}">
                  <a14:compatExt spid="_x0000_s2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213</xdr:row>
          <xdr:rowOff>0</xdr:rowOff>
        </xdr:from>
        <xdr:to>
          <xdr:col>18</xdr:col>
          <xdr:colOff>381000</xdr:colOff>
          <xdr:row>214</xdr:row>
          <xdr:rowOff>38100</xdr:rowOff>
        </xdr:to>
        <xdr:sp macro="" textlink="">
          <xdr:nvSpPr>
            <xdr:cNvPr id="2138" name="Check Box 90" hidden="1">
              <a:extLst>
                <a:ext uri="{63B3BB69-23CF-44E3-9099-C40C66FF867C}">
                  <a14:compatExt spid="_x0000_s2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214</xdr:row>
          <xdr:rowOff>0</xdr:rowOff>
        </xdr:from>
        <xdr:to>
          <xdr:col>18</xdr:col>
          <xdr:colOff>381000</xdr:colOff>
          <xdr:row>215</xdr:row>
          <xdr:rowOff>38100</xdr:rowOff>
        </xdr:to>
        <xdr:sp macro="" textlink="">
          <xdr:nvSpPr>
            <xdr:cNvPr id="2139" name="Check Box 91" hidden="1">
              <a:extLst>
                <a:ext uri="{63B3BB69-23CF-44E3-9099-C40C66FF867C}">
                  <a14:compatExt spid="_x0000_s2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216</xdr:row>
          <xdr:rowOff>0</xdr:rowOff>
        </xdr:from>
        <xdr:to>
          <xdr:col>18</xdr:col>
          <xdr:colOff>381000</xdr:colOff>
          <xdr:row>217</xdr:row>
          <xdr:rowOff>38100</xdr:rowOff>
        </xdr:to>
        <xdr:sp macro="" textlink="">
          <xdr:nvSpPr>
            <xdr:cNvPr id="2140" name="Check Box 92" hidden="1">
              <a:extLst>
                <a:ext uri="{63B3BB69-23CF-44E3-9099-C40C66FF867C}">
                  <a14:compatExt spid="_x0000_s2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217</xdr:row>
          <xdr:rowOff>0</xdr:rowOff>
        </xdr:from>
        <xdr:to>
          <xdr:col>18</xdr:col>
          <xdr:colOff>381000</xdr:colOff>
          <xdr:row>218</xdr:row>
          <xdr:rowOff>38100</xdr:rowOff>
        </xdr:to>
        <xdr:sp macro="" textlink="">
          <xdr:nvSpPr>
            <xdr:cNvPr id="2141" name="Check Box 93" hidden="1">
              <a:extLst>
                <a:ext uri="{63B3BB69-23CF-44E3-9099-C40C66FF867C}">
                  <a14:compatExt spid="_x0000_s2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211</xdr:row>
          <xdr:rowOff>0</xdr:rowOff>
        </xdr:from>
        <xdr:to>
          <xdr:col>22</xdr:col>
          <xdr:colOff>381000</xdr:colOff>
          <xdr:row>212</xdr:row>
          <xdr:rowOff>38100</xdr:rowOff>
        </xdr:to>
        <xdr:sp macro="" textlink="">
          <xdr:nvSpPr>
            <xdr:cNvPr id="2142" name="Check Box 94" hidden="1">
              <a:extLst>
                <a:ext uri="{63B3BB69-23CF-44E3-9099-C40C66FF867C}">
                  <a14:compatExt spid="_x0000_s2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212</xdr:row>
          <xdr:rowOff>0</xdr:rowOff>
        </xdr:from>
        <xdr:to>
          <xdr:col>22</xdr:col>
          <xdr:colOff>381000</xdr:colOff>
          <xdr:row>213</xdr:row>
          <xdr:rowOff>38100</xdr:rowOff>
        </xdr:to>
        <xdr:sp macro="" textlink="">
          <xdr:nvSpPr>
            <xdr:cNvPr id="2143" name="Check Box 95" hidden="1">
              <a:extLst>
                <a:ext uri="{63B3BB69-23CF-44E3-9099-C40C66FF867C}">
                  <a14:compatExt spid="_x0000_s2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213</xdr:row>
          <xdr:rowOff>0</xdr:rowOff>
        </xdr:from>
        <xdr:to>
          <xdr:col>22</xdr:col>
          <xdr:colOff>381000</xdr:colOff>
          <xdr:row>214</xdr:row>
          <xdr:rowOff>38100</xdr:rowOff>
        </xdr:to>
        <xdr:sp macro="" textlink="">
          <xdr:nvSpPr>
            <xdr:cNvPr id="2144" name="Check Box 96" hidden="1">
              <a:extLst>
                <a:ext uri="{63B3BB69-23CF-44E3-9099-C40C66FF867C}">
                  <a14:compatExt spid="_x0000_s2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214</xdr:row>
          <xdr:rowOff>0</xdr:rowOff>
        </xdr:from>
        <xdr:to>
          <xdr:col>22</xdr:col>
          <xdr:colOff>381000</xdr:colOff>
          <xdr:row>215</xdr:row>
          <xdr:rowOff>38100</xdr:rowOff>
        </xdr:to>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216</xdr:row>
          <xdr:rowOff>0</xdr:rowOff>
        </xdr:from>
        <xdr:to>
          <xdr:col>22</xdr:col>
          <xdr:colOff>381000</xdr:colOff>
          <xdr:row>217</xdr:row>
          <xdr:rowOff>38100</xdr:rowOff>
        </xdr:to>
        <xdr:sp macro="" textlink="">
          <xdr:nvSpPr>
            <xdr:cNvPr id="2146" name="Check Box 98" hidden="1">
              <a:extLst>
                <a:ext uri="{63B3BB69-23CF-44E3-9099-C40C66FF867C}">
                  <a14:compatExt spid="_x0000_s2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217</xdr:row>
          <xdr:rowOff>0</xdr:rowOff>
        </xdr:from>
        <xdr:to>
          <xdr:col>22</xdr:col>
          <xdr:colOff>381000</xdr:colOff>
          <xdr:row>218</xdr:row>
          <xdr:rowOff>38100</xdr:rowOff>
        </xdr:to>
        <xdr:sp macro="" textlink="">
          <xdr:nvSpPr>
            <xdr:cNvPr id="2147" name="Check Box 99" hidden="1">
              <a:extLst>
                <a:ext uri="{63B3BB69-23CF-44E3-9099-C40C66FF867C}">
                  <a14:compatExt spid="_x0000_s2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192</xdr:row>
          <xdr:rowOff>0</xdr:rowOff>
        </xdr:from>
        <xdr:to>
          <xdr:col>14</xdr:col>
          <xdr:colOff>381000</xdr:colOff>
          <xdr:row>193</xdr:row>
          <xdr:rowOff>38100</xdr:rowOff>
        </xdr:to>
        <xdr:sp macro="" textlink="">
          <xdr:nvSpPr>
            <xdr:cNvPr id="2150" name="Check Box 102" hidden="1">
              <a:extLst>
                <a:ext uri="{63B3BB69-23CF-44E3-9099-C40C66FF867C}">
                  <a14:compatExt spid="_x0000_s2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193</xdr:row>
          <xdr:rowOff>0</xdr:rowOff>
        </xdr:from>
        <xdr:to>
          <xdr:col>14</xdr:col>
          <xdr:colOff>381000</xdr:colOff>
          <xdr:row>194</xdr:row>
          <xdr:rowOff>38100</xdr:rowOff>
        </xdr:to>
        <xdr:sp macro="" textlink="">
          <xdr:nvSpPr>
            <xdr:cNvPr id="2151" name="Check Box 103" hidden="1">
              <a:extLst>
                <a:ext uri="{63B3BB69-23CF-44E3-9099-C40C66FF867C}">
                  <a14:compatExt spid="_x0000_s2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194</xdr:row>
          <xdr:rowOff>0</xdr:rowOff>
        </xdr:from>
        <xdr:to>
          <xdr:col>14</xdr:col>
          <xdr:colOff>381000</xdr:colOff>
          <xdr:row>195</xdr:row>
          <xdr:rowOff>38100</xdr:rowOff>
        </xdr:to>
        <xdr:sp macro="" textlink="">
          <xdr:nvSpPr>
            <xdr:cNvPr id="2152" name="Check Box 104" hidden="1">
              <a:extLst>
                <a:ext uri="{63B3BB69-23CF-44E3-9099-C40C66FF867C}">
                  <a14:compatExt spid="_x0000_s2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195</xdr:row>
          <xdr:rowOff>0</xdr:rowOff>
        </xdr:from>
        <xdr:to>
          <xdr:col>14</xdr:col>
          <xdr:colOff>381000</xdr:colOff>
          <xdr:row>196</xdr:row>
          <xdr:rowOff>38100</xdr:rowOff>
        </xdr:to>
        <xdr:sp macro="" textlink="">
          <xdr:nvSpPr>
            <xdr:cNvPr id="2153" name="Check Box 105" hidden="1">
              <a:extLst>
                <a:ext uri="{63B3BB69-23CF-44E3-9099-C40C66FF867C}">
                  <a14:compatExt spid="_x0000_s2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196</xdr:row>
          <xdr:rowOff>0</xdr:rowOff>
        </xdr:from>
        <xdr:to>
          <xdr:col>14</xdr:col>
          <xdr:colOff>381000</xdr:colOff>
          <xdr:row>197</xdr:row>
          <xdr:rowOff>38100</xdr:rowOff>
        </xdr:to>
        <xdr:sp macro="" textlink="">
          <xdr:nvSpPr>
            <xdr:cNvPr id="2154" name="Check Box 106" hidden="1">
              <a:extLst>
                <a:ext uri="{63B3BB69-23CF-44E3-9099-C40C66FF867C}">
                  <a14:compatExt spid="_x0000_s2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197</xdr:row>
          <xdr:rowOff>0</xdr:rowOff>
        </xdr:from>
        <xdr:to>
          <xdr:col>14</xdr:col>
          <xdr:colOff>381000</xdr:colOff>
          <xdr:row>198</xdr:row>
          <xdr:rowOff>38100</xdr:rowOff>
        </xdr:to>
        <xdr:sp macro="" textlink="">
          <xdr:nvSpPr>
            <xdr:cNvPr id="2155" name="Check Box 107" hidden="1">
              <a:extLst>
                <a:ext uri="{63B3BB69-23CF-44E3-9099-C40C66FF867C}">
                  <a14:compatExt spid="_x0000_s2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198</xdr:row>
          <xdr:rowOff>0</xdr:rowOff>
        </xdr:from>
        <xdr:to>
          <xdr:col>14</xdr:col>
          <xdr:colOff>381000</xdr:colOff>
          <xdr:row>199</xdr:row>
          <xdr:rowOff>38100</xdr:rowOff>
        </xdr:to>
        <xdr:sp macro="" textlink="">
          <xdr:nvSpPr>
            <xdr:cNvPr id="2156" name="Check Box 108" hidden="1">
              <a:extLst>
                <a:ext uri="{63B3BB69-23CF-44E3-9099-C40C66FF867C}">
                  <a14:compatExt spid="_x0000_s2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206</xdr:row>
          <xdr:rowOff>0</xdr:rowOff>
        </xdr:from>
        <xdr:to>
          <xdr:col>6</xdr:col>
          <xdr:colOff>381000</xdr:colOff>
          <xdr:row>207</xdr:row>
          <xdr:rowOff>38100</xdr:rowOff>
        </xdr:to>
        <xdr:sp macro="" textlink="">
          <xdr:nvSpPr>
            <xdr:cNvPr id="2157" name="Check Box 109" hidden="1">
              <a:extLst>
                <a:ext uri="{63B3BB69-23CF-44E3-9099-C40C66FF867C}">
                  <a14:compatExt spid="_x0000_s2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207</xdr:row>
          <xdr:rowOff>0</xdr:rowOff>
        </xdr:from>
        <xdr:to>
          <xdr:col>6</xdr:col>
          <xdr:colOff>381000</xdr:colOff>
          <xdr:row>208</xdr:row>
          <xdr:rowOff>38100</xdr:rowOff>
        </xdr:to>
        <xdr:sp macro="" textlink="">
          <xdr:nvSpPr>
            <xdr:cNvPr id="2158" name="Check Box 110" hidden="1">
              <a:extLst>
                <a:ext uri="{63B3BB69-23CF-44E3-9099-C40C66FF867C}">
                  <a14:compatExt spid="_x0000_s2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208</xdr:row>
          <xdr:rowOff>0</xdr:rowOff>
        </xdr:from>
        <xdr:to>
          <xdr:col>6</xdr:col>
          <xdr:colOff>381000</xdr:colOff>
          <xdr:row>209</xdr:row>
          <xdr:rowOff>38100</xdr:rowOff>
        </xdr:to>
        <xdr:sp macro="" textlink="">
          <xdr:nvSpPr>
            <xdr:cNvPr id="2159" name="Check Box 111" hidden="1">
              <a:extLst>
                <a:ext uri="{63B3BB69-23CF-44E3-9099-C40C66FF867C}">
                  <a14:compatExt spid="_x0000_s2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206</xdr:row>
          <xdr:rowOff>0</xdr:rowOff>
        </xdr:from>
        <xdr:to>
          <xdr:col>10</xdr:col>
          <xdr:colOff>381000</xdr:colOff>
          <xdr:row>207</xdr:row>
          <xdr:rowOff>38100</xdr:rowOff>
        </xdr:to>
        <xdr:sp macro="" textlink="">
          <xdr:nvSpPr>
            <xdr:cNvPr id="2160" name="Check Box 112" hidden="1">
              <a:extLst>
                <a:ext uri="{63B3BB69-23CF-44E3-9099-C40C66FF867C}">
                  <a14:compatExt spid="_x0000_s2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207</xdr:row>
          <xdr:rowOff>0</xdr:rowOff>
        </xdr:from>
        <xdr:to>
          <xdr:col>10</xdr:col>
          <xdr:colOff>381000</xdr:colOff>
          <xdr:row>208</xdr:row>
          <xdr:rowOff>38100</xdr:rowOff>
        </xdr:to>
        <xdr:sp macro="" textlink="">
          <xdr:nvSpPr>
            <xdr:cNvPr id="2161" name="Check Box 113" hidden="1">
              <a:extLst>
                <a:ext uri="{63B3BB69-23CF-44E3-9099-C40C66FF867C}">
                  <a14:compatExt spid="_x0000_s2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208</xdr:row>
          <xdr:rowOff>0</xdr:rowOff>
        </xdr:from>
        <xdr:to>
          <xdr:col>10</xdr:col>
          <xdr:colOff>381000</xdr:colOff>
          <xdr:row>209</xdr:row>
          <xdr:rowOff>38100</xdr:rowOff>
        </xdr:to>
        <xdr:sp macro="" textlink="">
          <xdr:nvSpPr>
            <xdr:cNvPr id="2162" name="Check Box 114" hidden="1">
              <a:extLst>
                <a:ext uri="{63B3BB69-23CF-44E3-9099-C40C66FF867C}">
                  <a14:compatExt spid="_x0000_s2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206</xdr:row>
          <xdr:rowOff>0</xdr:rowOff>
        </xdr:from>
        <xdr:to>
          <xdr:col>18</xdr:col>
          <xdr:colOff>381000</xdr:colOff>
          <xdr:row>207</xdr:row>
          <xdr:rowOff>38100</xdr:rowOff>
        </xdr:to>
        <xdr:sp macro="" textlink="">
          <xdr:nvSpPr>
            <xdr:cNvPr id="2163" name="Check Box 115" hidden="1">
              <a:extLst>
                <a:ext uri="{63B3BB69-23CF-44E3-9099-C40C66FF867C}">
                  <a14:compatExt spid="_x0000_s2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207</xdr:row>
          <xdr:rowOff>0</xdr:rowOff>
        </xdr:from>
        <xdr:to>
          <xdr:col>18</xdr:col>
          <xdr:colOff>381000</xdr:colOff>
          <xdr:row>208</xdr:row>
          <xdr:rowOff>38100</xdr:rowOff>
        </xdr:to>
        <xdr:sp macro="" textlink="">
          <xdr:nvSpPr>
            <xdr:cNvPr id="2164" name="Check Box 116" hidden="1">
              <a:extLst>
                <a:ext uri="{63B3BB69-23CF-44E3-9099-C40C66FF867C}">
                  <a14:compatExt spid="_x0000_s2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208</xdr:row>
          <xdr:rowOff>0</xdr:rowOff>
        </xdr:from>
        <xdr:to>
          <xdr:col>18</xdr:col>
          <xdr:colOff>381000</xdr:colOff>
          <xdr:row>209</xdr:row>
          <xdr:rowOff>38100</xdr:rowOff>
        </xdr:to>
        <xdr:sp macro="" textlink="">
          <xdr:nvSpPr>
            <xdr:cNvPr id="2165" name="Check Box 117" hidden="1">
              <a:extLst>
                <a:ext uri="{63B3BB69-23CF-44E3-9099-C40C66FF867C}">
                  <a14:compatExt spid="_x0000_s2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206</xdr:row>
          <xdr:rowOff>0</xdr:rowOff>
        </xdr:from>
        <xdr:to>
          <xdr:col>14</xdr:col>
          <xdr:colOff>381000</xdr:colOff>
          <xdr:row>207</xdr:row>
          <xdr:rowOff>38100</xdr:rowOff>
        </xdr:to>
        <xdr:sp macro="" textlink="">
          <xdr:nvSpPr>
            <xdr:cNvPr id="2166" name="Check Box 118" hidden="1">
              <a:extLst>
                <a:ext uri="{63B3BB69-23CF-44E3-9099-C40C66FF867C}">
                  <a14:compatExt spid="_x0000_s2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207</xdr:row>
          <xdr:rowOff>0</xdr:rowOff>
        </xdr:from>
        <xdr:to>
          <xdr:col>14</xdr:col>
          <xdr:colOff>381000</xdr:colOff>
          <xdr:row>208</xdr:row>
          <xdr:rowOff>38100</xdr:rowOff>
        </xdr:to>
        <xdr:sp macro="" textlink="">
          <xdr:nvSpPr>
            <xdr:cNvPr id="2167" name="Check Box 119" hidden="1">
              <a:extLst>
                <a:ext uri="{63B3BB69-23CF-44E3-9099-C40C66FF867C}">
                  <a14:compatExt spid="_x0000_s2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208</xdr:row>
          <xdr:rowOff>0</xdr:rowOff>
        </xdr:from>
        <xdr:to>
          <xdr:col>14</xdr:col>
          <xdr:colOff>381000</xdr:colOff>
          <xdr:row>209</xdr:row>
          <xdr:rowOff>38100</xdr:rowOff>
        </xdr:to>
        <xdr:sp macro="" textlink="">
          <xdr:nvSpPr>
            <xdr:cNvPr id="2168" name="Check Box 120" hidden="1">
              <a:extLst>
                <a:ext uri="{63B3BB69-23CF-44E3-9099-C40C66FF867C}">
                  <a14:compatExt spid="_x0000_s2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206</xdr:row>
          <xdr:rowOff>0</xdr:rowOff>
        </xdr:from>
        <xdr:to>
          <xdr:col>22</xdr:col>
          <xdr:colOff>381000</xdr:colOff>
          <xdr:row>207</xdr:row>
          <xdr:rowOff>38100</xdr:rowOff>
        </xdr:to>
        <xdr:sp macro="" textlink="">
          <xdr:nvSpPr>
            <xdr:cNvPr id="2169" name="Check Box 121" hidden="1">
              <a:extLst>
                <a:ext uri="{63B3BB69-23CF-44E3-9099-C40C66FF867C}">
                  <a14:compatExt spid="_x0000_s2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207</xdr:row>
          <xdr:rowOff>0</xdr:rowOff>
        </xdr:from>
        <xdr:to>
          <xdr:col>22</xdr:col>
          <xdr:colOff>381000</xdr:colOff>
          <xdr:row>208</xdr:row>
          <xdr:rowOff>38100</xdr:rowOff>
        </xdr:to>
        <xdr:sp macro="" textlink="">
          <xdr:nvSpPr>
            <xdr:cNvPr id="2170" name="Check Box 122" hidden="1">
              <a:extLst>
                <a:ext uri="{63B3BB69-23CF-44E3-9099-C40C66FF867C}">
                  <a14:compatExt spid="_x0000_s2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208</xdr:row>
          <xdr:rowOff>0</xdr:rowOff>
        </xdr:from>
        <xdr:to>
          <xdr:col>22</xdr:col>
          <xdr:colOff>381000</xdr:colOff>
          <xdr:row>209</xdr:row>
          <xdr:rowOff>38100</xdr:rowOff>
        </xdr:to>
        <xdr:sp macro="" textlink="">
          <xdr:nvSpPr>
            <xdr:cNvPr id="2171" name="Check Box 123" hidden="1">
              <a:extLst>
                <a:ext uri="{63B3BB69-23CF-44E3-9099-C40C66FF867C}">
                  <a14:compatExt spid="_x0000_s217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6.xml"/><Relationship Id="rId21" Type="http://schemas.openxmlformats.org/officeDocument/2006/relationships/ctrlProp" Target="../ctrlProps/ctrlProp121.xml"/><Relationship Id="rId42" Type="http://schemas.openxmlformats.org/officeDocument/2006/relationships/ctrlProp" Target="../ctrlProps/ctrlProp142.xml"/><Relationship Id="rId47" Type="http://schemas.openxmlformats.org/officeDocument/2006/relationships/ctrlProp" Target="../ctrlProps/ctrlProp147.xml"/><Relationship Id="rId63" Type="http://schemas.openxmlformats.org/officeDocument/2006/relationships/ctrlProp" Target="../ctrlProps/ctrlProp163.xml"/><Relationship Id="rId68" Type="http://schemas.openxmlformats.org/officeDocument/2006/relationships/ctrlProp" Target="../ctrlProps/ctrlProp168.xml"/><Relationship Id="rId84" Type="http://schemas.openxmlformats.org/officeDocument/2006/relationships/ctrlProp" Target="../ctrlProps/ctrlProp184.xml"/><Relationship Id="rId89" Type="http://schemas.openxmlformats.org/officeDocument/2006/relationships/ctrlProp" Target="../ctrlProps/ctrlProp189.xml"/><Relationship Id="rId7" Type="http://schemas.openxmlformats.org/officeDocument/2006/relationships/ctrlProp" Target="../ctrlProps/ctrlProp107.xml"/><Relationship Id="rId71" Type="http://schemas.openxmlformats.org/officeDocument/2006/relationships/ctrlProp" Target="../ctrlProps/ctrlProp171.xml"/><Relationship Id="rId92" Type="http://schemas.openxmlformats.org/officeDocument/2006/relationships/ctrlProp" Target="../ctrlProps/ctrlProp192.xml"/><Relationship Id="rId2" Type="http://schemas.openxmlformats.org/officeDocument/2006/relationships/drawing" Target="../drawings/drawing2.xml"/><Relationship Id="rId16" Type="http://schemas.openxmlformats.org/officeDocument/2006/relationships/ctrlProp" Target="../ctrlProps/ctrlProp116.xml"/><Relationship Id="rId29" Type="http://schemas.openxmlformats.org/officeDocument/2006/relationships/ctrlProp" Target="../ctrlProps/ctrlProp129.xml"/><Relationship Id="rId11" Type="http://schemas.openxmlformats.org/officeDocument/2006/relationships/ctrlProp" Target="../ctrlProps/ctrlProp111.xml"/><Relationship Id="rId24" Type="http://schemas.openxmlformats.org/officeDocument/2006/relationships/ctrlProp" Target="../ctrlProps/ctrlProp124.xml"/><Relationship Id="rId32" Type="http://schemas.openxmlformats.org/officeDocument/2006/relationships/ctrlProp" Target="../ctrlProps/ctrlProp132.xml"/><Relationship Id="rId37" Type="http://schemas.openxmlformats.org/officeDocument/2006/relationships/ctrlProp" Target="../ctrlProps/ctrlProp137.xml"/><Relationship Id="rId40" Type="http://schemas.openxmlformats.org/officeDocument/2006/relationships/ctrlProp" Target="../ctrlProps/ctrlProp140.xml"/><Relationship Id="rId45" Type="http://schemas.openxmlformats.org/officeDocument/2006/relationships/ctrlProp" Target="../ctrlProps/ctrlProp145.xml"/><Relationship Id="rId53" Type="http://schemas.openxmlformats.org/officeDocument/2006/relationships/ctrlProp" Target="../ctrlProps/ctrlProp153.xml"/><Relationship Id="rId58" Type="http://schemas.openxmlformats.org/officeDocument/2006/relationships/ctrlProp" Target="../ctrlProps/ctrlProp158.xml"/><Relationship Id="rId66" Type="http://schemas.openxmlformats.org/officeDocument/2006/relationships/ctrlProp" Target="../ctrlProps/ctrlProp166.xml"/><Relationship Id="rId74" Type="http://schemas.openxmlformats.org/officeDocument/2006/relationships/ctrlProp" Target="../ctrlProps/ctrlProp174.xml"/><Relationship Id="rId79" Type="http://schemas.openxmlformats.org/officeDocument/2006/relationships/ctrlProp" Target="../ctrlProps/ctrlProp179.xml"/><Relationship Id="rId87" Type="http://schemas.openxmlformats.org/officeDocument/2006/relationships/ctrlProp" Target="../ctrlProps/ctrlProp187.xml"/><Relationship Id="rId102" Type="http://schemas.openxmlformats.org/officeDocument/2006/relationships/ctrlProp" Target="../ctrlProps/ctrlProp202.xml"/><Relationship Id="rId5" Type="http://schemas.openxmlformats.org/officeDocument/2006/relationships/ctrlProp" Target="../ctrlProps/ctrlProp105.xml"/><Relationship Id="rId61" Type="http://schemas.openxmlformats.org/officeDocument/2006/relationships/ctrlProp" Target="../ctrlProps/ctrlProp161.xml"/><Relationship Id="rId82" Type="http://schemas.openxmlformats.org/officeDocument/2006/relationships/ctrlProp" Target="../ctrlProps/ctrlProp182.xml"/><Relationship Id="rId90" Type="http://schemas.openxmlformats.org/officeDocument/2006/relationships/ctrlProp" Target="../ctrlProps/ctrlProp190.xml"/><Relationship Id="rId95" Type="http://schemas.openxmlformats.org/officeDocument/2006/relationships/ctrlProp" Target="../ctrlProps/ctrlProp195.xml"/><Relationship Id="rId19" Type="http://schemas.openxmlformats.org/officeDocument/2006/relationships/ctrlProp" Target="../ctrlProps/ctrlProp11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 Id="rId30" Type="http://schemas.openxmlformats.org/officeDocument/2006/relationships/ctrlProp" Target="../ctrlProps/ctrlProp130.xml"/><Relationship Id="rId35" Type="http://schemas.openxmlformats.org/officeDocument/2006/relationships/ctrlProp" Target="../ctrlProps/ctrlProp135.xml"/><Relationship Id="rId43" Type="http://schemas.openxmlformats.org/officeDocument/2006/relationships/ctrlProp" Target="../ctrlProps/ctrlProp143.xml"/><Relationship Id="rId48" Type="http://schemas.openxmlformats.org/officeDocument/2006/relationships/ctrlProp" Target="../ctrlProps/ctrlProp148.xml"/><Relationship Id="rId56" Type="http://schemas.openxmlformats.org/officeDocument/2006/relationships/ctrlProp" Target="../ctrlProps/ctrlProp156.xml"/><Relationship Id="rId64" Type="http://schemas.openxmlformats.org/officeDocument/2006/relationships/ctrlProp" Target="../ctrlProps/ctrlProp164.xml"/><Relationship Id="rId69" Type="http://schemas.openxmlformats.org/officeDocument/2006/relationships/ctrlProp" Target="../ctrlProps/ctrlProp169.xml"/><Relationship Id="rId77" Type="http://schemas.openxmlformats.org/officeDocument/2006/relationships/ctrlProp" Target="../ctrlProps/ctrlProp177.xml"/><Relationship Id="rId100" Type="http://schemas.openxmlformats.org/officeDocument/2006/relationships/ctrlProp" Target="../ctrlProps/ctrlProp200.xml"/><Relationship Id="rId105" Type="http://schemas.openxmlformats.org/officeDocument/2006/relationships/ctrlProp" Target="../ctrlProps/ctrlProp205.xml"/><Relationship Id="rId8" Type="http://schemas.openxmlformats.org/officeDocument/2006/relationships/ctrlProp" Target="../ctrlProps/ctrlProp108.xml"/><Relationship Id="rId51" Type="http://schemas.openxmlformats.org/officeDocument/2006/relationships/ctrlProp" Target="../ctrlProps/ctrlProp151.xml"/><Relationship Id="rId72" Type="http://schemas.openxmlformats.org/officeDocument/2006/relationships/ctrlProp" Target="../ctrlProps/ctrlProp172.xml"/><Relationship Id="rId80" Type="http://schemas.openxmlformats.org/officeDocument/2006/relationships/ctrlProp" Target="../ctrlProps/ctrlProp180.xml"/><Relationship Id="rId85" Type="http://schemas.openxmlformats.org/officeDocument/2006/relationships/ctrlProp" Target="../ctrlProps/ctrlProp185.xml"/><Relationship Id="rId93" Type="http://schemas.openxmlformats.org/officeDocument/2006/relationships/ctrlProp" Target="../ctrlProps/ctrlProp193.xml"/><Relationship Id="rId98" Type="http://schemas.openxmlformats.org/officeDocument/2006/relationships/ctrlProp" Target="../ctrlProps/ctrlProp198.xml"/><Relationship Id="rId3" Type="http://schemas.openxmlformats.org/officeDocument/2006/relationships/vmlDrawing" Target="../drawings/vmlDrawing2.v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33" Type="http://schemas.openxmlformats.org/officeDocument/2006/relationships/ctrlProp" Target="../ctrlProps/ctrlProp133.xml"/><Relationship Id="rId38" Type="http://schemas.openxmlformats.org/officeDocument/2006/relationships/ctrlProp" Target="../ctrlProps/ctrlProp138.xml"/><Relationship Id="rId46" Type="http://schemas.openxmlformats.org/officeDocument/2006/relationships/ctrlProp" Target="../ctrlProps/ctrlProp146.xml"/><Relationship Id="rId59" Type="http://schemas.openxmlformats.org/officeDocument/2006/relationships/ctrlProp" Target="../ctrlProps/ctrlProp159.xml"/><Relationship Id="rId67" Type="http://schemas.openxmlformats.org/officeDocument/2006/relationships/ctrlProp" Target="../ctrlProps/ctrlProp167.xml"/><Relationship Id="rId103" Type="http://schemas.openxmlformats.org/officeDocument/2006/relationships/ctrlProp" Target="../ctrlProps/ctrlProp203.xml"/><Relationship Id="rId20" Type="http://schemas.openxmlformats.org/officeDocument/2006/relationships/ctrlProp" Target="../ctrlProps/ctrlProp120.xml"/><Relationship Id="rId41" Type="http://schemas.openxmlformats.org/officeDocument/2006/relationships/ctrlProp" Target="../ctrlProps/ctrlProp141.xml"/><Relationship Id="rId54" Type="http://schemas.openxmlformats.org/officeDocument/2006/relationships/ctrlProp" Target="../ctrlProps/ctrlProp154.xml"/><Relationship Id="rId62" Type="http://schemas.openxmlformats.org/officeDocument/2006/relationships/ctrlProp" Target="../ctrlProps/ctrlProp162.xml"/><Relationship Id="rId70" Type="http://schemas.openxmlformats.org/officeDocument/2006/relationships/ctrlProp" Target="../ctrlProps/ctrlProp170.xml"/><Relationship Id="rId75" Type="http://schemas.openxmlformats.org/officeDocument/2006/relationships/ctrlProp" Target="../ctrlProps/ctrlProp175.xml"/><Relationship Id="rId83" Type="http://schemas.openxmlformats.org/officeDocument/2006/relationships/ctrlProp" Target="../ctrlProps/ctrlProp183.xml"/><Relationship Id="rId88" Type="http://schemas.openxmlformats.org/officeDocument/2006/relationships/ctrlProp" Target="../ctrlProps/ctrlProp188.xml"/><Relationship Id="rId91" Type="http://schemas.openxmlformats.org/officeDocument/2006/relationships/ctrlProp" Target="../ctrlProps/ctrlProp191.xml"/><Relationship Id="rId96" Type="http://schemas.openxmlformats.org/officeDocument/2006/relationships/ctrlProp" Target="../ctrlProps/ctrlProp196.xml"/><Relationship Id="rId1" Type="http://schemas.openxmlformats.org/officeDocument/2006/relationships/printerSettings" Target="../printerSettings/printerSettings2.bin"/><Relationship Id="rId6" Type="http://schemas.openxmlformats.org/officeDocument/2006/relationships/ctrlProp" Target="../ctrlProps/ctrlProp106.xml"/><Relationship Id="rId15" Type="http://schemas.openxmlformats.org/officeDocument/2006/relationships/ctrlProp" Target="../ctrlProps/ctrlProp115.xml"/><Relationship Id="rId23" Type="http://schemas.openxmlformats.org/officeDocument/2006/relationships/ctrlProp" Target="../ctrlProps/ctrlProp123.xml"/><Relationship Id="rId28" Type="http://schemas.openxmlformats.org/officeDocument/2006/relationships/ctrlProp" Target="../ctrlProps/ctrlProp128.xml"/><Relationship Id="rId36" Type="http://schemas.openxmlformats.org/officeDocument/2006/relationships/ctrlProp" Target="../ctrlProps/ctrlProp136.xml"/><Relationship Id="rId49" Type="http://schemas.openxmlformats.org/officeDocument/2006/relationships/ctrlProp" Target="../ctrlProps/ctrlProp149.xml"/><Relationship Id="rId57" Type="http://schemas.openxmlformats.org/officeDocument/2006/relationships/ctrlProp" Target="../ctrlProps/ctrlProp157.xml"/><Relationship Id="rId106" Type="http://schemas.openxmlformats.org/officeDocument/2006/relationships/ctrlProp" Target="../ctrlProps/ctrlProp206.xml"/><Relationship Id="rId10" Type="http://schemas.openxmlformats.org/officeDocument/2006/relationships/ctrlProp" Target="../ctrlProps/ctrlProp110.xml"/><Relationship Id="rId31" Type="http://schemas.openxmlformats.org/officeDocument/2006/relationships/ctrlProp" Target="../ctrlProps/ctrlProp131.xml"/><Relationship Id="rId44" Type="http://schemas.openxmlformats.org/officeDocument/2006/relationships/ctrlProp" Target="../ctrlProps/ctrlProp144.xml"/><Relationship Id="rId52" Type="http://schemas.openxmlformats.org/officeDocument/2006/relationships/ctrlProp" Target="../ctrlProps/ctrlProp152.xml"/><Relationship Id="rId60" Type="http://schemas.openxmlformats.org/officeDocument/2006/relationships/ctrlProp" Target="../ctrlProps/ctrlProp160.xml"/><Relationship Id="rId65" Type="http://schemas.openxmlformats.org/officeDocument/2006/relationships/ctrlProp" Target="../ctrlProps/ctrlProp165.xml"/><Relationship Id="rId73" Type="http://schemas.openxmlformats.org/officeDocument/2006/relationships/ctrlProp" Target="../ctrlProps/ctrlProp173.xml"/><Relationship Id="rId78" Type="http://schemas.openxmlformats.org/officeDocument/2006/relationships/ctrlProp" Target="../ctrlProps/ctrlProp178.xml"/><Relationship Id="rId81" Type="http://schemas.openxmlformats.org/officeDocument/2006/relationships/ctrlProp" Target="../ctrlProps/ctrlProp181.xml"/><Relationship Id="rId86" Type="http://schemas.openxmlformats.org/officeDocument/2006/relationships/ctrlProp" Target="../ctrlProps/ctrlProp186.xml"/><Relationship Id="rId94" Type="http://schemas.openxmlformats.org/officeDocument/2006/relationships/ctrlProp" Target="../ctrlProps/ctrlProp194.xml"/><Relationship Id="rId99" Type="http://schemas.openxmlformats.org/officeDocument/2006/relationships/ctrlProp" Target="../ctrlProps/ctrlProp199.xml"/><Relationship Id="rId101" Type="http://schemas.openxmlformats.org/officeDocument/2006/relationships/ctrlProp" Target="../ctrlProps/ctrlProp201.xml"/><Relationship Id="rId4" Type="http://schemas.openxmlformats.org/officeDocument/2006/relationships/ctrlProp" Target="../ctrlProps/ctrlProp104.xml"/><Relationship Id="rId9" Type="http://schemas.openxmlformats.org/officeDocument/2006/relationships/ctrlProp" Target="../ctrlProps/ctrlProp109.xml"/><Relationship Id="rId13" Type="http://schemas.openxmlformats.org/officeDocument/2006/relationships/ctrlProp" Target="../ctrlProps/ctrlProp113.xml"/><Relationship Id="rId18" Type="http://schemas.openxmlformats.org/officeDocument/2006/relationships/ctrlProp" Target="../ctrlProps/ctrlProp118.xml"/><Relationship Id="rId39" Type="http://schemas.openxmlformats.org/officeDocument/2006/relationships/ctrlProp" Target="../ctrlProps/ctrlProp139.xml"/><Relationship Id="rId34" Type="http://schemas.openxmlformats.org/officeDocument/2006/relationships/ctrlProp" Target="../ctrlProps/ctrlProp134.xml"/><Relationship Id="rId50" Type="http://schemas.openxmlformats.org/officeDocument/2006/relationships/ctrlProp" Target="../ctrlProps/ctrlProp150.xml"/><Relationship Id="rId55" Type="http://schemas.openxmlformats.org/officeDocument/2006/relationships/ctrlProp" Target="../ctrlProps/ctrlProp155.xml"/><Relationship Id="rId76" Type="http://schemas.openxmlformats.org/officeDocument/2006/relationships/ctrlProp" Target="../ctrlProps/ctrlProp176.xml"/><Relationship Id="rId97" Type="http://schemas.openxmlformats.org/officeDocument/2006/relationships/ctrlProp" Target="../ctrlProps/ctrlProp197.xml"/><Relationship Id="rId104" Type="http://schemas.openxmlformats.org/officeDocument/2006/relationships/ctrlProp" Target="../ctrlProps/ctrlProp204.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29.xml"/><Relationship Id="rId21" Type="http://schemas.openxmlformats.org/officeDocument/2006/relationships/ctrlProp" Target="../ctrlProps/ctrlProp224.xml"/><Relationship Id="rId42" Type="http://schemas.openxmlformats.org/officeDocument/2006/relationships/ctrlProp" Target="../ctrlProps/ctrlProp245.xml"/><Relationship Id="rId47" Type="http://schemas.openxmlformats.org/officeDocument/2006/relationships/ctrlProp" Target="../ctrlProps/ctrlProp250.xml"/><Relationship Id="rId63" Type="http://schemas.openxmlformats.org/officeDocument/2006/relationships/ctrlProp" Target="../ctrlProps/ctrlProp266.xml"/><Relationship Id="rId68" Type="http://schemas.openxmlformats.org/officeDocument/2006/relationships/ctrlProp" Target="../ctrlProps/ctrlProp271.xml"/><Relationship Id="rId84" Type="http://schemas.openxmlformats.org/officeDocument/2006/relationships/ctrlProp" Target="../ctrlProps/ctrlProp287.xml"/><Relationship Id="rId89" Type="http://schemas.openxmlformats.org/officeDocument/2006/relationships/ctrlProp" Target="../ctrlProps/ctrlProp292.xml"/><Relationship Id="rId7" Type="http://schemas.openxmlformats.org/officeDocument/2006/relationships/ctrlProp" Target="../ctrlProps/ctrlProp210.xml"/><Relationship Id="rId71" Type="http://schemas.openxmlformats.org/officeDocument/2006/relationships/ctrlProp" Target="../ctrlProps/ctrlProp274.xml"/><Relationship Id="rId92" Type="http://schemas.openxmlformats.org/officeDocument/2006/relationships/ctrlProp" Target="../ctrlProps/ctrlProp295.xml"/><Relationship Id="rId2" Type="http://schemas.openxmlformats.org/officeDocument/2006/relationships/drawing" Target="../drawings/drawing3.xml"/><Relationship Id="rId16" Type="http://schemas.openxmlformats.org/officeDocument/2006/relationships/ctrlProp" Target="../ctrlProps/ctrlProp219.xml"/><Relationship Id="rId29" Type="http://schemas.openxmlformats.org/officeDocument/2006/relationships/ctrlProp" Target="../ctrlProps/ctrlProp232.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40" Type="http://schemas.openxmlformats.org/officeDocument/2006/relationships/ctrlProp" Target="../ctrlProps/ctrlProp243.xml"/><Relationship Id="rId45" Type="http://schemas.openxmlformats.org/officeDocument/2006/relationships/ctrlProp" Target="../ctrlProps/ctrlProp248.xml"/><Relationship Id="rId53" Type="http://schemas.openxmlformats.org/officeDocument/2006/relationships/ctrlProp" Target="../ctrlProps/ctrlProp256.xml"/><Relationship Id="rId58" Type="http://schemas.openxmlformats.org/officeDocument/2006/relationships/ctrlProp" Target="../ctrlProps/ctrlProp261.xml"/><Relationship Id="rId66" Type="http://schemas.openxmlformats.org/officeDocument/2006/relationships/ctrlProp" Target="../ctrlProps/ctrlProp269.xml"/><Relationship Id="rId74" Type="http://schemas.openxmlformats.org/officeDocument/2006/relationships/ctrlProp" Target="../ctrlProps/ctrlProp277.xml"/><Relationship Id="rId79" Type="http://schemas.openxmlformats.org/officeDocument/2006/relationships/ctrlProp" Target="../ctrlProps/ctrlProp282.xml"/><Relationship Id="rId87" Type="http://schemas.openxmlformats.org/officeDocument/2006/relationships/ctrlProp" Target="../ctrlProps/ctrlProp290.xml"/><Relationship Id="rId102" Type="http://schemas.openxmlformats.org/officeDocument/2006/relationships/ctrlProp" Target="../ctrlProps/ctrlProp305.xml"/><Relationship Id="rId5" Type="http://schemas.openxmlformats.org/officeDocument/2006/relationships/ctrlProp" Target="../ctrlProps/ctrlProp208.xml"/><Relationship Id="rId61" Type="http://schemas.openxmlformats.org/officeDocument/2006/relationships/ctrlProp" Target="../ctrlProps/ctrlProp264.xml"/><Relationship Id="rId82" Type="http://schemas.openxmlformats.org/officeDocument/2006/relationships/ctrlProp" Target="../ctrlProps/ctrlProp285.xml"/><Relationship Id="rId90" Type="http://schemas.openxmlformats.org/officeDocument/2006/relationships/ctrlProp" Target="../ctrlProps/ctrlProp293.xml"/><Relationship Id="rId95" Type="http://schemas.openxmlformats.org/officeDocument/2006/relationships/ctrlProp" Target="../ctrlProps/ctrlProp298.xml"/><Relationship Id="rId19" Type="http://schemas.openxmlformats.org/officeDocument/2006/relationships/ctrlProp" Target="../ctrlProps/ctrlProp22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43" Type="http://schemas.openxmlformats.org/officeDocument/2006/relationships/ctrlProp" Target="../ctrlProps/ctrlProp246.xml"/><Relationship Id="rId48" Type="http://schemas.openxmlformats.org/officeDocument/2006/relationships/ctrlProp" Target="../ctrlProps/ctrlProp251.xml"/><Relationship Id="rId56" Type="http://schemas.openxmlformats.org/officeDocument/2006/relationships/ctrlProp" Target="../ctrlProps/ctrlProp259.xml"/><Relationship Id="rId64" Type="http://schemas.openxmlformats.org/officeDocument/2006/relationships/ctrlProp" Target="../ctrlProps/ctrlProp267.xml"/><Relationship Id="rId69" Type="http://schemas.openxmlformats.org/officeDocument/2006/relationships/ctrlProp" Target="../ctrlProps/ctrlProp272.xml"/><Relationship Id="rId77" Type="http://schemas.openxmlformats.org/officeDocument/2006/relationships/ctrlProp" Target="../ctrlProps/ctrlProp280.xml"/><Relationship Id="rId100" Type="http://schemas.openxmlformats.org/officeDocument/2006/relationships/ctrlProp" Target="../ctrlProps/ctrlProp303.xml"/><Relationship Id="rId105" Type="http://schemas.openxmlformats.org/officeDocument/2006/relationships/ctrlProp" Target="../ctrlProps/ctrlProp308.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80" Type="http://schemas.openxmlformats.org/officeDocument/2006/relationships/ctrlProp" Target="../ctrlProps/ctrlProp283.xml"/><Relationship Id="rId85" Type="http://schemas.openxmlformats.org/officeDocument/2006/relationships/ctrlProp" Target="../ctrlProps/ctrlProp288.xml"/><Relationship Id="rId93" Type="http://schemas.openxmlformats.org/officeDocument/2006/relationships/ctrlProp" Target="../ctrlProps/ctrlProp296.xml"/><Relationship Id="rId98" Type="http://schemas.openxmlformats.org/officeDocument/2006/relationships/ctrlProp" Target="../ctrlProps/ctrlProp301.xml"/><Relationship Id="rId3" Type="http://schemas.openxmlformats.org/officeDocument/2006/relationships/vmlDrawing" Target="../drawings/vmlDrawing3.v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46" Type="http://schemas.openxmlformats.org/officeDocument/2006/relationships/ctrlProp" Target="../ctrlProps/ctrlProp249.xml"/><Relationship Id="rId59" Type="http://schemas.openxmlformats.org/officeDocument/2006/relationships/ctrlProp" Target="../ctrlProps/ctrlProp262.xml"/><Relationship Id="rId67" Type="http://schemas.openxmlformats.org/officeDocument/2006/relationships/ctrlProp" Target="../ctrlProps/ctrlProp270.xml"/><Relationship Id="rId103" Type="http://schemas.openxmlformats.org/officeDocument/2006/relationships/ctrlProp" Target="../ctrlProps/ctrlProp306.xml"/><Relationship Id="rId20" Type="http://schemas.openxmlformats.org/officeDocument/2006/relationships/ctrlProp" Target="../ctrlProps/ctrlProp223.xml"/><Relationship Id="rId41" Type="http://schemas.openxmlformats.org/officeDocument/2006/relationships/ctrlProp" Target="../ctrlProps/ctrlProp244.xml"/><Relationship Id="rId54" Type="http://schemas.openxmlformats.org/officeDocument/2006/relationships/ctrlProp" Target="../ctrlProps/ctrlProp257.xml"/><Relationship Id="rId62" Type="http://schemas.openxmlformats.org/officeDocument/2006/relationships/ctrlProp" Target="../ctrlProps/ctrlProp265.xml"/><Relationship Id="rId70" Type="http://schemas.openxmlformats.org/officeDocument/2006/relationships/ctrlProp" Target="../ctrlProps/ctrlProp273.xml"/><Relationship Id="rId75" Type="http://schemas.openxmlformats.org/officeDocument/2006/relationships/ctrlProp" Target="../ctrlProps/ctrlProp278.xml"/><Relationship Id="rId83" Type="http://schemas.openxmlformats.org/officeDocument/2006/relationships/ctrlProp" Target="../ctrlProps/ctrlProp286.xml"/><Relationship Id="rId88" Type="http://schemas.openxmlformats.org/officeDocument/2006/relationships/ctrlProp" Target="../ctrlProps/ctrlProp291.xml"/><Relationship Id="rId91" Type="http://schemas.openxmlformats.org/officeDocument/2006/relationships/ctrlProp" Target="../ctrlProps/ctrlProp294.xml"/><Relationship Id="rId96" Type="http://schemas.openxmlformats.org/officeDocument/2006/relationships/ctrlProp" Target="../ctrlProps/ctrlProp299.xml"/><Relationship Id="rId1" Type="http://schemas.openxmlformats.org/officeDocument/2006/relationships/printerSettings" Target="../printerSettings/printerSettings3.bin"/><Relationship Id="rId6" Type="http://schemas.openxmlformats.org/officeDocument/2006/relationships/ctrlProp" Target="../ctrlProps/ctrlProp209.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49" Type="http://schemas.openxmlformats.org/officeDocument/2006/relationships/ctrlProp" Target="../ctrlProps/ctrlProp252.xml"/><Relationship Id="rId57" Type="http://schemas.openxmlformats.org/officeDocument/2006/relationships/ctrlProp" Target="../ctrlProps/ctrlProp260.xml"/><Relationship Id="rId106" Type="http://schemas.openxmlformats.org/officeDocument/2006/relationships/ctrlProp" Target="../ctrlProps/ctrlProp309.xml"/><Relationship Id="rId10" Type="http://schemas.openxmlformats.org/officeDocument/2006/relationships/ctrlProp" Target="../ctrlProps/ctrlProp213.xml"/><Relationship Id="rId31" Type="http://schemas.openxmlformats.org/officeDocument/2006/relationships/ctrlProp" Target="../ctrlProps/ctrlProp234.xml"/><Relationship Id="rId44" Type="http://schemas.openxmlformats.org/officeDocument/2006/relationships/ctrlProp" Target="../ctrlProps/ctrlProp247.xml"/><Relationship Id="rId52" Type="http://schemas.openxmlformats.org/officeDocument/2006/relationships/ctrlProp" Target="../ctrlProps/ctrlProp255.xml"/><Relationship Id="rId60" Type="http://schemas.openxmlformats.org/officeDocument/2006/relationships/ctrlProp" Target="../ctrlProps/ctrlProp263.xml"/><Relationship Id="rId65" Type="http://schemas.openxmlformats.org/officeDocument/2006/relationships/ctrlProp" Target="../ctrlProps/ctrlProp268.xml"/><Relationship Id="rId73" Type="http://schemas.openxmlformats.org/officeDocument/2006/relationships/ctrlProp" Target="../ctrlProps/ctrlProp276.xml"/><Relationship Id="rId78" Type="http://schemas.openxmlformats.org/officeDocument/2006/relationships/ctrlProp" Target="../ctrlProps/ctrlProp281.xml"/><Relationship Id="rId81" Type="http://schemas.openxmlformats.org/officeDocument/2006/relationships/ctrlProp" Target="../ctrlProps/ctrlProp284.xml"/><Relationship Id="rId86" Type="http://schemas.openxmlformats.org/officeDocument/2006/relationships/ctrlProp" Target="../ctrlProps/ctrlProp289.xml"/><Relationship Id="rId94" Type="http://schemas.openxmlformats.org/officeDocument/2006/relationships/ctrlProp" Target="../ctrlProps/ctrlProp297.xml"/><Relationship Id="rId99" Type="http://schemas.openxmlformats.org/officeDocument/2006/relationships/ctrlProp" Target="../ctrlProps/ctrlProp302.xml"/><Relationship Id="rId101" Type="http://schemas.openxmlformats.org/officeDocument/2006/relationships/ctrlProp" Target="../ctrlProps/ctrlProp304.xml"/><Relationship Id="rId4" Type="http://schemas.openxmlformats.org/officeDocument/2006/relationships/ctrlProp" Target="../ctrlProps/ctrlProp207.xml"/><Relationship Id="rId9" Type="http://schemas.openxmlformats.org/officeDocument/2006/relationships/ctrlProp" Target="../ctrlProps/ctrlProp212.xml"/><Relationship Id="rId13" Type="http://schemas.openxmlformats.org/officeDocument/2006/relationships/ctrlProp" Target="../ctrlProps/ctrlProp216.xml"/><Relationship Id="rId18" Type="http://schemas.openxmlformats.org/officeDocument/2006/relationships/ctrlProp" Target="../ctrlProps/ctrlProp221.xml"/><Relationship Id="rId39" Type="http://schemas.openxmlformats.org/officeDocument/2006/relationships/ctrlProp" Target="../ctrlProps/ctrlProp242.xml"/><Relationship Id="rId34" Type="http://schemas.openxmlformats.org/officeDocument/2006/relationships/ctrlProp" Target="../ctrlProps/ctrlProp237.xml"/><Relationship Id="rId50" Type="http://schemas.openxmlformats.org/officeDocument/2006/relationships/ctrlProp" Target="../ctrlProps/ctrlProp253.xml"/><Relationship Id="rId55" Type="http://schemas.openxmlformats.org/officeDocument/2006/relationships/ctrlProp" Target="../ctrlProps/ctrlProp258.xml"/><Relationship Id="rId76" Type="http://schemas.openxmlformats.org/officeDocument/2006/relationships/ctrlProp" Target="../ctrlProps/ctrlProp279.xml"/><Relationship Id="rId97" Type="http://schemas.openxmlformats.org/officeDocument/2006/relationships/ctrlProp" Target="../ctrlProps/ctrlProp300.xml"/><Relationship Id="rId104" Type="http://schemas.openxmlformats.org/officeDocument/2006/relationships/ctrlProp" Target="../ctrlProps/ctrlProp307.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33.xml"/><Relationship Id="rId21" Type="http://schemas.openxmlformats.org/officeDocument/2006/relationships/ctrlProp" Target="../ctrlProps/ctrlProp328.xml"/><Relationship Id="rId42" Type="http://schemas.openxmlformats.org/officeDocument/2006/relationships/ctrlProp" Target="../ctrlProps/ctrlProp349.xml"/><Relationship Id="rId47" Type="http://schemas.openxmlformats.org/officeDocument/2006/relationships/ctrlProp" Target="../ctrlProps/ctrlProp354.xml"/><Relationship Id="rId63" Type="http://schemas.openxmlformats.org/officeDocument/2006/relationships/ctrlProp" Target="../ctrlProps/ctrlProp370.xml"/><Relationship Id="rId68" Type="http://schemas.openxmlformats.org/officeDocument/2006/relationships/ctrlProp" Target="../ctrlProps/ctrlProp375.xml"/><Relationship Id="rId84" Type="http://schemas.openxmlformats.org/officeDocument/2006/relationships/ctrlProp" Target="../ctrlProps/ctrlProp391.xml"/><Relationship Id="rId89" Type="http://schemas.openxmlformats.org/officeDocument/2006/relationships/ctrlProp" Target="../ctrlProps/ctrlProp396.xml"/><Relationship Id="rId7" Type="http://schemas.openxmlformats.org/officeDocument/2006/relationships/ctrlProp" Target="../ctrlProps/ctrlProp314.xml"/><Relationship Id="rId71" Type="http://schemas.openxmlformats.org/officeDocument/2006/relationships/ctrlProp" Target="../ctrlProps/ctrlProp378.xml"/><Relationship Id="rId92" Type="http://schemas.openxmlformats.org/officeDocument/2006/relationships/ctrlProp" Target="../ctrlProps/ctrlProp399.xml"/><Relationship Id="rId2" Type="http://schemas.openxmlformats.org/officeDocument/2006/relationships/vmlDrawing" Target="../drawings/vmlDrawing4.vml"/><Relationship Id="rId16" Type="http://schemas.openxmlformats.org/officeDocument/2006/relationships/ctrlProp" Target="../ctrlProps/ctrlProp323.xml"/><Relationship Id="rId29" Type="http://schemas.openxmlformats.org/officeDocument/2006/relationships/ctrlProp" Target="../ctrlProps/ctrlProp336.xml"/><Relationship Id="rId11" Type="http://schemas.openxmlformats.org/officeDocument/2006/relationships/ctrlProp" Target="../ctrlProps/ctrlProp318.xml"/><Relationship Id="rId24" Type="http://schemas.openxmlformats.org/officeDocument/2006/relationships/ctrlProp" Target="../ctrlProps/ctrlProp331.xml"/><Relationship Id="rId32" Type="http://schemas.openxmlformats.org/officeDocument/2006/relationships/ctrlProp" Target="../ctrlProps/ctrlProp339.xml"/><Relationship Id="rId37" Type="http://schemas.openxmlformats.org/officeDocument/2006/relationships/ctrlProp" Target="../ctrlProps/ctrlProp344.xml"/><Relationship Id="rId40" Type="http://schemas.openxmlformats.org/officeDocument/2006/relationships/ctrlProp" Target="../ctrlProps/ctrlProp347.xml"/><Relationship Id="rId45" Type="http://schemas.openxmlformats.org/officeDocument/2006/relationships/ctrlProp" Target="../ctrlProps/ctrlProp352.xml"/><Relationship Id="rId53" Type="http://schemas.openxmlformats.org/officeDocument/2006/relationships/ctrlProp" Target="../ctrlProps/ctrlProp360.xml"/><Relationship Id="rId58" Type="http://schemas.openxmlformats.org/officeDocument/2006/relationships/ctrlProp" Target="../ctrlProps/ctrlProp365.xml"/><Relationship Id="rId66" Type="http://schemas.openxmlformats.org/officeDocument/2006/relationships/ctrlProp" Target="../ctrlProps/ctrlProp373.xml"/><Relationship Id="rId74" Type="http://schemas.openxmlformats.org/officeDocument/2006/relationships/ctrlProp" Target="../ctrlProps/ctrlProp381.xml"/><Relationship Id="rId79" Type="http://schemas.openxmlformats.org/officeDocument/2006/relationships/ctrlProp" Target="../ctrlProps/ctrlProp386.xml"/><Relationship Id="rId87" Type="http://schemas.openxmlformats.org/officeDocument/2006/relationships/ctrlProp" Target="../ctrlProps/ctrlProp394.xml"/><Relationship Id="rId102" Type="http://schemas.openxmlformats.org/officeDocument/2006/relationships/ctrlProp" Target="../ctrlProps/ctrlProp409.xml"/><Relationship Id="rId5" Type="http://schemas.openxmlformats.org/officeDocument/2006/relationships/ctrlProp" Target="../ctrlProps/ctrlProp312.xml"/><Relationship Id="rId61" Type="http://schemas.openxmlformats.org/officeDocument/2006/relationships/ctrlProp" Target="../ctrlProps/ctrlProp368.xml"/><Relationship Id="rId82" Type="http://schemas.openxmlformats.org/officeDocument/2006/relationships/ctrlProp" Target="../ctrlProps/ctrlProp389.xml"/><Relationship Id="rId90" Type="http://schemas.openxmlformats.org/officeDocument/2006/relationships/ctrlProp" Target="../ctrlProps/ctrlProp397.xml"/><Relationship Id="rId95" Type="http://schemas.openxmlformats.org/officeDocument/2006/relationships/ctrlProp" Target="../ctrlProps/ctrlProp402.xml"/><Relationship Id="rId19" Type="http://schemas.openxmlformats.org/officeDocument/2006/relationships/ctrlProp" Target="../ctrlProps/ctrlProp326.xml"/><Relationship Id="rId14" Type="http://schemas.openxmlformats.org/officeDocument/2006/relationships/ctrlProp" Target="../ctrlProps/ctrlProp321.xml"/><Relationship Id="rId22" Type="http://schemas.openxmlformats.org/officeDocument/2006/relationships/ctrlProp" Target="../ctrlProps/ctrlProp329.xml"/><Relationship Id="rId27" Type="http://schemas.openxmlformats.org/officeDocument/2006/relationships/ctrlProp" Target="../ctrlProps/ctrlProp334.xml"/><Relationship Id="rId30" Type="http://schemas.openxmlformats.org/officeDocument/2006/relationships/ctrlProp" Target="../ctrlProps/ctrlProp337.xml"/><Relationship Id="rId35" Type="http://schemas.openxmlformats.org/officeDocument/2006/relationships/ctrlProp" Target="../ctrlProps/ctrlProp342.xml"/><Relationship Id="rId43" Type="http://schemas.openxmlformats.org/officeDocument/2006/relationships/ctrlProp" Target="../ctrlProps/ctrlProp350.xml"/><Relationship Id="rId48" Type="http://schemas.openxmlformats.org/officeDocument/2006/relationships/ctrlProp" Target="../ctrlProps/ctrlProp355.xml"/><Relationship Id="rId56" Type="http://schemas.openxmlformats.org/officeDocument/2006/relationships/ctrlProp" Target="../ctrlProps/ctrlProp363.xml"/><Relationship Id="rId64" Type="http://schemas.openxmlformats.org/officeDocument/2006/relationships/ctrlProp" Target="../ctrlProps/ctrlProp371.xml"/><Relationship Id="rId69" Type="http://schemas.openxmlformats.org/officeDocument/2006/relationships/ctrlProp" Target="../ctrlProps/ctrlProp376.xml"/><Relationship Id="rId77" Type="http://schemas.openxmlformats.org/officeDocument/2006/relationships/ctrlProp" Target="../ctrlProps/ctrlProp384.xml"/><Relationship Id="rId100" Type="http://schemas.openxmlformats.org/officeDocument/2006/relationships/ctrlProp" Target="../ctrlProps/ctrlProp407.xml"/><Relationship Id="rId105" Type="http://schemas.openxmlformats.org/officeDocument/2006/relationships/ctrlProp" Target="../ctrlProps/ctrlProp412.xml"/><Relationship Id="rId8" Type="http://schemas.openxmlformats.org/officeDocument/2006/relationships/ctrlProp" Target="../ctrlProps/ctrlProp315.xml"/><Relationship Id="rId51" Type="http://schemas.openxmlformats.org/officeDocument/2006/relationships/ctrlProp" Target="../ctrlProps/ctrlProp358.xml"/><Relationship Id="rId72" Type="http://schemas.openxmlformats.org/officeDocument/2006/relationships/ctrlProp" Target="../ctrlProps/ctrlProp379.xml"/><Relationship Id="rId80" Type="http://schemas.openxmlformats.org/officeDocument/2006/relationships/ctrlProp" Target="../ctrlProps/ctrlProp387.xml"/><Relationship Id="rId85" Type="http://schemas.openxmlformats.org/officeDocument/2006/relationships/ctrlProp" Target="../ctrlProps/ctrlProp392.xml"/><Relationship Id="rId93" Type="http://schemas.openxmlformats.org/officeDocument/2006/relationships/ctrlProp" Target="../ctrlProps/ctrlProp400.xml"/><Relationship Id="rId98" Type="http://schemas.openxmlformats.org/officeDocument/2006/relationships/ctrlProp" Target="../ctrlProps/ctrlProp405.xml"/><Relationship Id="rId3" Type="http://schemas.openxmlformats.org/officeDocument/2006/relationships/ctrlProp" Target="../ctrlProps/ctrlProp310.xml"/><Relationship Id="rId12" Type="http://schemas.openxmlformats.org/officeDocument/2006/relationships/ctrlProp" Target="../ctrlProps/ctrlProp319.xml"/><Relationship Id="rId17" Type="http://schemas.openxmlformats.org/officeDocument/2006/relationships/ctrlProp" Target="../ctrlProps/ctrlProp324.xml"/><Relationship Id="rId25" Type="http://schemas.openxmlformats.org/officeDocument/2006/relationships/ctrlProp" Target="../ctrlProps/ctrlProp332.xml"/><Relationship Id="rId33" Type="http://schemas.openxmlformats.org/officeDocument/2006/relationships/ctrlProp" Target="../ctrlProps/ctrlProp340.xml"/><Relationship Id="rId38" Type="http://schemas.openxmlformats.org/officeDocument/2006/relationships/ctrlProp" Target="../ctrlProps/ctrlProp345.xml"/><Relationship Id="rId46" Type="http://schemas.openxmlformats.org/officeDocument/2006/relationships/ctrlProp" Target="../ctrlProps/ctrlProp353.xml"/><Relationship Id="rId59" Type="http://schemas.openxmlformats.org/officeDocument/2006/relationships/ctrlProp" Target="../ctrlProps/ctrlProp366.xml"/><Relationship Id="rId67" Type="http://schemas.openxmlformats.org/officeDocument/2006/relationships/ctrlProp" Target="../ctrlProps/ctrlProp374.xml"/><Relationship Id="rId103" Type="http://schemas.openxmlformats.org/officeDocument/2006/relationships/ctrlProp" Target="../ctrlProps/ctrlProp410.xml"/><Relationship Id="rId20" Type="http://schemas.openxmlformats.org/officeDocument/2006/relationships/ctrlProp" Target="../ctrlProps/ctrlProp327.xml"/><Relationship Id="rId41" Type="http://schemas.openxmlformats.org/officeDocument/2006/relationships/ctrlProp" Target="../ctrlProps/ctrlProp348.xml"/><Relationship Id="rId54" Type="http://schemas.openxmlformats.org/officeDocument/2006/relationships/ctrlProp" Target="../ctrlProps/ctrlProp361.xml"/><Relationship Id="rId62" Type="http://schemas.openxmlformats.org/officeDocument/2006/relationships/ctrlProp" Target="../ctrlProps/ctrlProp369.xml"/><Relationship Id="rId70" Type="http://schemas.openxmlformats.org/officeDocument/2006/relationships/ctrlProp" Target="../ctrlProps/ctrlProp377.xml"/><Relationship Id="rId75" Type="http://schemas.openxmlformats.org/officeDocument/2006/relationships/ctrlProp" Target="../ctrlProps/ctrlProp382.xml"/><Relationship Id="rId83" Type="http://schemas.openxmlformats.org/officeDocument/2006/relationships/ctrlProp" Target="../ctrlProps/ctrlProp390.xml"/><Relationship Id="rId88" Type="http://schemas.openxmlformats.org/officeDocument/2006/relationships/ctrlProp" Target="../ctrlProps/ctrlProp395.xml"/><Relationship Id="rId91" Type="http://schemas.openxmlformats.org/officeDocument/2006/relationships/ctrlProp" Target="../ctrlProps/ctrlProp398.xml"/><Relationship Id="rId96" Type="http://schemas.openxmlformats.org/officeDocument/2006/relationships/ctrlProp" Target="../ctrlProps/ctrlProp403.xml"/><Relationship Id="rId1" Type="http://schemas.openxmlformats.org/officeDocument/2006/relationships/drawing" Target="../drawings/drawing4.xml"/><Relationship Id="rId6" Type="http://schemas.openxmlformats.org/officeDocument/2006/relationships/ctrlProp" Target="../ctrlProps/ctrlProp313.xml"/><Relationship Id="rId15" Type="http://schemas.openxmlformats.org/officeDocument/2006/relationships/ctrlProp" Target="../ctrlProps/ctrlProp322.xml"/><Relationship Id="rId23" Type="http://schemas.openxmlformats.org/officeDocument/2006/relationships/ctrlProp" Target="../ctrlProps/ctrlProp330.xml"/><Relationship Id="rId28" Type="http://schemas.openxmlformats.org/officeDocument/2006/relationships/ctrlProp" Target="../ctrlProps/ctrlProp335.xml"/><Relationship Id="rId36" Type="http://schemas.openxmlformats.org/officeDocument/2006/relationships/ctrlProp" Target="../ctrlProps/ctrlProp343.xml"/><Relationship Id="rId49" Type="http://schemas.openxmlformats.org/officeDocument/2006/relationships/ctrlProp" Target="../ctrlProps/ctrlProp356.xml"/><Relationship Id="rId57" Type="http://schemas.openxmlformats.org/officeDocument/2006/relationships/ctrlProp" Target="../ctrlProps/ctrlProp364.xml"/><Relationship Id="rId10" Type="http://schemas.openxmlformats.org/officeDocument/2006/relationships/ctrlProp" Target="../ctrlProps/ctrlProp317.xml"/><Relationship Id="rId31" Type="http://schemas.openxmlformats.org/officeDocument/2006/relationships/ctrlProp" Target="../ctrlProps/ctrlProp338.xml"/><Relationship Id="rId44" Type="http://schemas.openxmlformats.org/officeDocument/2006/relationships/ctrlProp" Target="../ctrlProps/ctrlProp351.xml"/><Relationship Id="rId52" Type="http://schemas.openxmlformats.org/officeDocument/2006/relationships/ctrlProp" Target="../ctrlProps/ctrlProp359.xml"/><Relationship Id="rId60" Type="http://schemas.openxmlformats.org/officeDocument/2006/relationships/ctrlProp" Target="../ctrlProps/ctrlProp367.xml"/><Relationship Id="rId65" Type="http://schemas.openxmlformats.org/officeDocument/2006/relationships/ctrlProp" Target="../ctrlProps/ctrlProp372.xml"/><Relationship Id="rId73" Type="http://schemas.openxmlformats.org/officeDocument/2006/relationships/ctrlProp" Target="../ctrlProps/ctrlProp380.xml"/><Relationship Id="rId78" Type="http://schemas.openxmlformats.org/officeDocument/2006/relationships/ctrlProp" Target="../ctrlProps/ctrlProp385.xml"/><Relationship Id="rId81" Type="http://schemas.openxmlformats.org/officeDocument/2006/relationships/ctrlProp" Target="../ctrlProps/ctrlProp388.xml"/><Relationship Id="rId86" Type="http://schemas.openxmlformats.org/officeDocument/2006/relationships/ctrlProp" Target="../ctrlProps/ctrlProp393.xml"/><Relationship Id="rId94" Type="http://schemas.openxmlformats.org/officeDocument/2006/relationships/ctrlProp" Target="../ctrlProps/ctrlProp401.xml"/><Relationship Id="rId99" Type="http://schemas.openxmlformats.org/officeDocument/2006/relationships/ctrlProp" Target="../ctrlProps/ctrlProp406.xml"/><Relationship Id="rId101" Type="http://schemas.openxmlformats.org/officeDocument/2006/relationships/ctrlProp" Target="../ctrlProps/ctrlProp408.xml"/><Relationship Id="rId4" Type="http://schemas.openxmlformats.org/officeDocument/2006/relationships/ctrlProp" Target="../ctrlProps/ctrlProp311.xml"/><Relationship Id="rId9" Type="http://schemas.openxmlformats.org/officeDocument/2006/relationships/ctrlProp" Target="../ctrlProps/ctrlProp316.xml"/><Relationship Id="rId13" Type="http://schemas.openxmlformats.org/officeDocument/2006/relationships/ctrlProp" Target="../ctrlProps/ctrlProp320.xml"/><Relationship Id="rId18" Type="http://schemas.openxmlformats.org/officeDocument/2006/relationships/ctrlProp" Target="../ctrlProps/ctrlProp325.xml"/><Relationship Id="rId39" Type="http://schemas.openxmlformats.org/officeDocument/2006/relationships/ctrlProp" Target="../ctrlProps/ctrlProp346.xml"/><Relationship Id="rId34" Type="http://schemas.openxmlformats.org/officeDocument/2006/relationships/ctrlProp" Target="../ctrlProps/ctrlProp341.xml"/><Relationship Id="rId50" Type="http://schemas.openxmlformats.org/officeDocument/2006/relationships/ctrlProp" Target="../ctrlProps/ctrlProp357.xml"/><Relationship Id="rId55" Type="http://schemas.openxmlformats.org/officeDocument/2006/relationships/ctrlProp" Target="../ctrlProps/ctrlProp362.xml"/><Relationship Id="rId76" Type="http://schemas.openxmlformats.org/officeDocument/2006/relationships/ctrlProp" Target="../ctrlProps/ctrlProp383.xml"/><Relationship Id="rId97" Type="http://schemas.openxmlformats.org/officeDocument/2006/relationships/ctrlProp" Target="../ctrlProps/ctrlProp404.xml"/><Relationship Id="rId104" Type="http://schemas.openxmlformats.org/officeDocument/2006/relationships/ctrlProp" Target="../ctrlProps/ctrlProp4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C247"/>
  <sheetViews>
    <sheetView zoomScale="85" zoomScaleNormal="85" workbookViewId="0">
      <selection activeCell="C3" sqref="C3"/>
    </sheetView>
  </sheetViews>
  <sheetFormatPr baseColWidth="10" defaultRowHeight="15" x14ac:dyDescent="0.25"/>
  <cols>
    <col min="1" max="1" width="5.7109375" style="1" customWidth="1"/>
    <col min="2" max="2" width="3.7109375" style="1" customWidth="1"/>
    <col min="3" max="3" width="36.7109375" style="1" customWidth="1"/>
    <col min="4" max="5" width="16.7109375" style="1" customWidth="1"/>
    <col min="6" max="6" width="6.7109375" style="1" customWidth="1"/>
    <col min="7" max="7" width="7.7109375" style="1" hidden="1" customWidth="1"/>
    <col min="8" max="9" width="3.7109375" style="2" hidden="1" customWidth="1"/>
    <col min="10" max="10" width="10.7109375" style="2" customWidth="1"/>
    <col min="11" max="12" width="3.7109375" style="1" hidden="1" customWidth="1"/>
    <col min="13" max="13" width="1.7109375" style="1" customWidth="1"/>
    <col min="14" max="14" width="10.7109375" style="1" customWidth="1"/>
    <col min="15" max="16" width="3.7109375" style="1" hidden="1" customWidth="1"/>
    <col min="17" max="17" width="1.7109375" style="1" customWidth="1"/>
    <col min="18" max="18" width="10.7109375" style="1" customWidth="1"/>
    <col min="19" max="20" width="3.7109375" style="1" hidden="1" customWidth="1"/>
    <col min="21" max="21" width="1.7109375" style="1" customWidth="1"/>
    <col min="22" max="22" width="10.7109375" style="1" customWidth="1"/>
    <col min="23" max="24" width="3.7109375" style="1" hidden="1" customWidth="1"/>
    <col min="25" max="25" width="1.7109375" style="5" customWidth="1"/>
    <col min="26" max="26" width="10.7109375" style="1" customWidth="1"/>
    <col min="27" max="28" width="3.7109375" style="1" hidden="1" customWidth="1"/>
    <col min="29" max="29" width="1.7109375" style="1" customWidth="1"/>
    <col min="30" max="16384" width="11.42578125" style="1"/>
  </cols>
  <sheetData>
    <row r="2" spans="2:25" ht="31.5" x14ac:dyDescent="0.5">
      <c r="B2" s="40" t="s">
        <v>155</v>
      </c>
      <c r="J2" s="41" t="s">
        <v>156</v>
      </c>
    </row>
    <row r="3" spans="2:25" ht="20.100000000000001" customHeight="1" x14ac:dyDescent="0.5">
      <c r="B3" s="40"/>
      <c r="J3" s="41"/>
    </row>
    <row r="4" spans="2:25" ht="20.100000000000001" customHeight="1" x14ac:dyDescent="0.25">
      <c r="B4" s="74" t="s">
        <v>149</v>
      </c>
      <c r="D4" s="1" t="s">
        <v>150</v>
      </c>
      <c r="J4" s="41"/>
    </row>
    <row r="5" spans="2:25" ht="20.100000000000001" customHeight="1" thickBot="1" x14ac:dyDescent="0.55000000000000004">
      <c r="B5" s="40"/>
      <c r="H5" s="41"/>
    </row>
    <row r="6" spans="2:25" s="3" customFormat="1" ht="19.5" hidden="1" thickBot="1" x14ac:dyDescent="0.3">
      <c r="B6" s="35"/>
      <c r="C6" s="36" t="s">
        <v>80</v>
      </c>
      <c r="D6" s="37"/>
      <c r="E6" s="37"/>
      <c r="F6" s="37"/>
      <c r="G6" s="37"/>
      <c r="H6" s="38">
        <f>ROUND(AVERAGE(H8,H41,H121,H154,H180),1)</f>
        <v>1.1000000000000001</v>
      </c>
      <c r="I6" s="39"/>
      <c r="J6" s="45"/>
      <c r="Y6" s="34"/>
    </row>
    <row r="7" spans="2:25" ht="15.75" hidden="1" thickBot="1" x14ac:dyDescent="0.3"/>
    <row r="8" spans="2:25" s="3" customFormat="1" ht="19.5" thickBot="1" x14ac:dyDescent="0.3">
      <c r="B8" s="35"/>
      <c r="C8" s="36" t="s">
        <v>0</v>
      </c>
      <c r="D8" s="37"/>
      <c r="E8" s="37"/>
      <c r="F8" s="37"/>
      <c r="G8" s="37"/>
      <c r="H8" s="38">
        <f>ROUND(AVERAGE(H10,H21),1)</f>
        <v>1</v>
      </c>
      <c r="I8" s="39"/>
      <c r="J8" s="39"/>
      <c r="Y8" s="34"/>
    </row>
    <row r="9" spans="2:25" x14ac:dyDescent="0.25">
      <c r="B9" s="4"/>
      <c r="C9" s="5"/>
      <c r="D9" s="5"/>
      <c r="E9" s="5"/>
      <c r="F9" s="5"/>
      <c r="G9" s="5"/>
      <c r="H9" s="6"/>
      <c r="I9" s="7"/>
      <c r="J9" s="7"/>
    </row>
    <row r="10" spans="2:25" x14ac:dyDescent="0.25">
      <c r="B10" s="4"/>
      <c r="C10" s="92" t="s">
        <v>85</v>
      </c>
      <c r="D10" s="92"/>
      <c r="E10" s="92"/>
      <c r="F10" s="92"/>
      <c r="G10" s="5"/>
      <c r="H10" s="6">
        <f>IF(I10&lt;4,0,2)</f>
        <v>2</v>
      </c>
      <c r="I10" s="7">
        <f>SUM(I15:I18)</f>
        <v>4</v>
      </c>
      <c r="J10" s="7"/>
    </row>
    <row r="11" spans="2:25" x14ac:dyDescent="0.25">
      <c r="B11" s="4"/>
      <c r="C11" s="92"/>
      <c r="D11" s="92"/>
      <c r="E11" s="92"/>
      <c r="F11" s="92"/>
      <c r="G11" s="5"/>
      <c r="H11" s="6"/>
      <c r="I11" s="7"/>
      <c r="J11" s="7"/>
    </row>
    <row r="12" spans="2:25" ht="8.1" customHeight="1" x14ac:dyDescent="0.25">
      <c r="B12" s="4"/>
      <c r="C12" s="5"/>
      <c r="D12" s="5"/>
      <c r="E12" s="5"/>
      <c r="F12" s="5"/>
      <c r="G12" s="5"/>
      <c r="H12" s="6"/>
      <c r="I12" s="7"/>
      <c r="J12" s="7"/>
    </row>
    <row r="13" spans="2:25" ht="15" customHeight="1" x14ac:dyDescent="0.25">
      <c r="B13" s="4"/>
      <c r="C13" s="53" t="s">
        <v>86</v>
      </c>
      <c r="D13" s="53" t="s">
        <v>87</v>
      </c>
      <c r="E13" s="53" t="s">
        <v>88</v>
      </c>
      <c r="F13" s="5"/>
      <c r="G13" s="5"/>
      <c r="H13" s="6"/>
      <c r="I13" s="7"/>
      <c r="J13" s="7"/>
    </row>
    <row r="14" spans="2:25" x14ac:dyDescent="0.25">
      <c r="B14" s="4"/>
      <c r="C14" s="54"/>
      <c r="D14" s="55">
        <v>3</v>
      </c>
      <c r="E14" s="55">
        <v>15</v>
      </c>
      <c r="F14" s="5"/>
      <c r="G14" s="5"/>
      <c r="H14" s="6" t="b">
        <v>0</v>
      </c>
      <c r="I14" s="7">
        <f>IF(H14=TRUE,1,0)</f>
        <v>0</v>
      </c>
      <c r="J14" s="7"/>
    </row>
    <row r="15" spans="2:25" x14ac:dyDescent="0.25">
      <c r="B15" s="4"/>
      <c r="C15" s="54"/>
      <c r="D15" s="55">
        <v>6</v>
      </c>
      <c r="E15" s="55">
        <v>20</v>
      </c>
      <c r="F15" s="5"/>
      <c r="G15" s="5"/>
      <c r="H15" s="6" t="b">
        <v>1</v>
      </c>
      <c r="I15" s="7">
        <f t="shared" ref="I15:I18" si="0">IF(H15=TRUE,1,0)</f>
        <v>1</v>
      </c>
      <c r="J15" s="7"/>
    </row>
    <row r="16" spans="2:25" x14ac:dyDescent="0.25">
      <c r="B16" s="4"/>
      <c r="C16" s="54"/>
      <c r="D16" s="55">
        <v>4</v>
      </c>
      <c r="E16" s="55">
        <v>16</v>
      </c>
      <c r="F16" s="5"/>
      <c r="G16" s="5"/>
      <c r="H16" s="6" t="b">
        <v>1</v>
      </c>
      <c r="I16" s="7">
        <f t="shared" si="0"/>
        <v>1</v>
      </c>
      <c r="J16" s="7"/>
    </row>
    <row r="17" spans="2:10" x14ac:dyDescent="0.25">
      <c r="B17" s="4"/>
      <c r="C17" s="54"/>
      <c r="D17" s="55">
        <v>3</v>
      </c>
      <c r="E17" s="55">
        <v>9</v>
      </c>
      <c r="F17" s="5"/>
      <c r="G17" s="5"/>
      <c r="H17" s="6" t="b">
        <v>1</v>
      </c>
      <c r="I17" s="7">
        <f t="shared" si="0"/>
        <v>1</v>
      </c>
      <c r="J17" s="7"/>
    </row>
    <row r="18" spans="2:10" x14ac:dyDescent="0.25">
      <c r="B18" s="4"/>
      <c r="C18" s="54"/>
      <c r="D18" s="55">
        <v>1</v>
      </c>
      <c r="E18" s="55">
        <v>19</v>
      </c>
      <c r="F18" s="5"/>
      <c r="G18" s="5"/>
      <c r="H18" s="6" t="b">
        <v>1</v>
      </c>
      <c r="I18" s="7">
        <f t="shared" si="0"/>
        <v>1</v>
      </c>
      <c r="J18" s="7"/>
    </row>
    <row r="19" spans="2:10" ht="15.75" thickBot="1" x14ac:dyDescent="0.3">
      <c r="B19" s="4"/>
      <c r="C19" s="48" t="s">
        <v>122</v>
      </c>
      <c r="D19" s="56">
        <f>SUM(D14:D17)</f>
        <v>16</v>
      </c>
      <c r="E19" s="56">
        <f>SUM(E14:E17)</f>
        <v>60</v>
      </c>
      <c r="F19" s="5"/>
      <c r="G19" s="5"/>
      <c r="H19" s="6"/>
      <c r="I19" s="7"/>
      <c r="J19" s="7"/>
    </row>
    <row r="20" spans="2:10" ht="15.75" thickTop="1" x14ac:dyDescent="0.25">
      <c r="B20" s="4"/>
      <c r="C20" s="5"/>
      <c r="D20" s="5"/>
      <c r="E20" s="5"/>
      <c r="F20" s="5"/>
      <c r="G20" s="5"/>
      <c r="H20" s="6"/>
      <c r="I20" s="7"/>
      <c r="J20" s="7"/>
    </row>
    <row r="21" spans="2:10" x14ac:dyDescent="0.25">
      <c r="B21" s="4"/>
      <c r="C21" s="8" t="s">
        <v>24</v>
      </c>
      <c r="D21" s="5"/>
      <c r="E21" s="5"/>
      <c r="F21" s="5"/>
      <c r="G21" s="5"/>
      <c r="H21" s="6">
        <f>IF(I21&gt;4,0,2)</f>
        <v>0</v>
      </c>
      <c r="I21" s="7">
        <f>MAX(F24:F28)</f>
        <v>5</v>
      </c>
      <c r="J21" s="7"/>
    </row>
    <row r="22" spans="2:10" ht="8.1" customHeight="1" x14ac:dyDescent="0.25">
      <c r="B22" s="4"/>
      <c r="C22" s="5"/>
      <c r="D22" s="5"/>
      <c r="E22" s="5"/>
      <c r="F22" s="5"/>
      <c r="G22" s="5"/>
      <c r="H22" s="6"/>
      <c r="I22" s="7"/>
      <c r="J22" s="7"/>
    </row>
    <row r="23" spans="2:10" x14ac:dyDescent="0.25">
      <c r="B23" s="4"/>
      <c r="C23" s="8" t="s">
        <v>6</v>
      </c>
      <c r="D23" s="8" t="s">
        <v>7</v>
      </c>
      <c r="E23" s="5"/>
      <c r="F23" s="5"/>
      <c r="G23" s="5"/>
      <c r="H23" s="6"/>
      <c r="I23" s="7"/>
      <c r="J23" s="7"/>
    </row>
    <row r="24" spans="2:10" x14ac:dyDescent="0.25">
      <c r="B24" s="4"/>
      <c r="C24" s="33" t="s">
        <v>8</v>
      </c>
      <c r="D24" s="42" t="s">
        <v>1</v>
      </c>
      <c r="E24" s="6" t="s">
        <v>1</v>
      </c>
      <c r="F24" s="6">
        <f>COUNTIF($D$24:$D$38,E24)</f>
        <v>2</v>
      </c>
      <c r="G24" s="5"/>
      <c r="H24" s="6"/>
      <c r="I24" s="7"/>
      <c r="J24" s="7"/>
    </row>
    <row r="25" spans="2:10" x14ac:dyDescent="0.25">
      <c r="B25" s="4"/>
      <c r="C25" s="33" t="s">
        <v>9</v>
      </c>
      <c r="D25" s="42" t="s">
        <v>1</v>
      </c>
      <c r="E25" s="6" t="s">
        <v>2</v>
      </c>
      <c r="F25" s="6">
        <f t="shared" ref="F25:F28" si="1">COUNTIF($D$24:$D$38,E25)</f>
        <v>4</v>
      </c>
      <c r="G25" s="5"/>
      <c r="H25" s="6"/>
      <c r="I25" s="7"/>
      <c r="J25" s="7"/>
    </row>
    <row r="26" spans="2:10" x14ac:dyDescent="0.25">
      <c r="B26" s="4"/>
      <c r="C26" s="33" t="s">
        <v>10</v>
      </c>
      <c r="D26" s="42" t="s">
        <v>2</v>
      </c>
      <c r="E26" s="6" t="s">
        <v>3</v>
      </c>
      <c r="F26" s="6">
        <f t="shared" si="1"/>
        <v>5</v>
      </c>
      <c r="G26" s="5"/>
      <c r="H26" s="6"/>
      <c r="I26" s="7"/>
      <c r="J26" s="7"/>
    </row>
    <row r="27" spans="2:10" x14ac:dyDescent="0.25">
      <c r="B27" s="4"/>
      <c r="C27" s="33" t="s">
        <v>11</v>
      </c>
      <c r="D27" s="42" t="s">
        <v>2</v>
      </c>
      <c r="E27" s="6" t="s">
        <v>4</v>
      </c>
      <c r="F27" s="6">
        <f t="shared" si="1"/>
        <v>1</v>
      </c>
      <c r="G27" s="5"/>
      <c r="H27" s="6"/>
      <c r="I27" s="7"/>
      <c r="J27" s="7"/>
    </row>
    <row r="28" spans="2:10" x14ac:dyDescent="0.25">
      <c r="B28" s="4"/>
      <c r="C28" s="33" t="s">
        <v>12</v>
      </c>
      <c r="D28" s="42" t="s">
        <v>2</v>
      </c>
      <c r="E28" s="6" t="s">
        <v>5</v>
      </c>
      <c r="F28" s="6">
        <f t="shared" si="1"/>
        <v>3</v>
      </c>
      <c r="G28" s="5"/>
      <c r="H28" s="6"/>
      <c r="I28" s="7"/>
      <c r="J28" s="7"/>
    </row>
    <row r="29" spans="2:10" x14ac:dyDescent="0.25">
      <c r="B29" s="4"/>
      <c r="C29" s="33" t="s">
        <v>13</v>
      </c>
      <c r="D29" s="42" t="s">
        <v>2</v>
      </c>
      <c r="E29" s="6" t="s">
        <v>23</v>
      </c>
      <c r="F29" s="6">
        <f>COUNTIF($D$24:$D$38,"")</f>
        <v>0</v>
      </c>
      <c r="G29" s="5"/>
      <c r="H29" s="6"/>
      <c r="I29" s="7"/>
      <c r="J29" s="7"/>
    </row>
    <row r="30" spans="2:10" x14ac:dyDescent="0.25">
      <c r="B30" s="4"/>
      <c r="C30" s="33" t="s">
        <v>14</v>
      </c>
      <c r="D30" s="42" t="s">
        <v>3</v>
      </c>
      <c r="E30" s="5"/>
      <c r="F30" s="5"/>
      <c r="G30" s="5"/>
      <c r="H30" s="6"/>
      <c r="I30" s="7"/>
      <c r="J30" s="7"/>
    </row>
    <row r="31" spans="2:10" x14ac:dyDescent="0.25">
      <c r="B31" s="4"/>
      <c r="C31" s="33" t="s">
        <v>15</v>
      </c>
      <c r="D31" s="42" t="s">
        <v>3</v>
      </c>
      <c r="E31" s="5"/>
      <c r="F31" s="5"/>
      <c r="G31" s="5"/>
      <c r="H31" s="6"/>
      <c r="I31" s="7"/>
      <c r="J31" s="7"/>
    </row>
    <row r="32" spans="2:10" x14ac:dyDescent="0.25">
      <c r="B32" s="4"/>
      <c r="C32" s="33" t="s">
        <v>16</v>
      </c>
      <c r="D32" s="42" t="s">
        <v>3</v>
      </c>
      <c r="E32" s="5"/>
      <c r="F32" s="5"/>
      <c r="G32" s="5"/>
      <c r="H32" s="6"/>
      <c r="I32" s="7"/>
      <c r="J32" s="7"/>
    </row>
    <row r="33" spans="2:25" x14ac:dyDescent="0.25">
      <c r="B33" s="4"/>
      <c r="C33" s="33" t="s">
        <v>17</v>
      </c>
      <c r="D33" s="42" t="s">
        <v>3</v>
      </c>
      <c r="E33" s="5"/>
      <c r="F33" s="5"/>
      <c r="G33" s="5"/>
      <c r="H33" s="6"/>
      <c r="I33" s="7"/>
      <c r="J33" s="7"/>
    </row>
    <row r="34" spans="2:25" x14ac:dyDescent="0.25">
      <c r="B34" s="4"/>
      <c r="C34" s="33" t="s">
        <v>18</v>
      </c>
      <c r="D34" s="42" t="s">
        <v>3</v>
      </c>
      <c r="E34" s="5"/>
      <c r="F34" s="5"/>
      <c r="G34" s="5"/>
      <c r="H34" s="6"/>
      <c r="I34" s="7"/>
      <c r="J34" s="7"/>
    </row>
    <row r="35" spans="2:25" x14ac:dyDescent="0.25">
      <c r="B35" s="4"/>
      <c r="C35" s="33" t="s">
        <v>19</v>
      </c>
      <c r="D35" s="42" t="s">
        <v>4</v>
      </c>
      <c r="E35" s="5"/>
      <c r="F35" s="5"/>
      <c r="G35" s="5"/>
      <c r="H35" s="6"/>
      <c r="I35" s="7"/>
      <c r="J35" s="7"/>
    </row>
    <row r="36" spans="2:25" x14ac:dyDescent="0.25">
      <c r="B36" s="4"/>
      <c r="C36" s="33" t="s">
        <v>20</v>
      </c>
      <c r="D36" s="42" t="s">
        <v>5</v>
      </c>
      <c r="E36" s="5"/>
      <c r="F36" s="5"/>
      <c r="G36" s="5"/>
      <c r="H36" s="6"/>
      <c r="I36" s="7"/>
      <c r="J36" s="7"/>
    </row>
    <row r="37" spans="2:25" x14ac:dyDescent="0.25">
      <c r="B37" s="4"/>
      <c r="C37" s="33" t="s">
        <v>21</v>
      </c>
      <c r="D37" s="42" t="s">
        <v>5</v>
      </c>
      <c r="E37" s="5"/>
      <c r="F37" s="5"/>
      <c r="G37" s="5"/>
      <c r="H37" s="6"/>
      <c r="I37" s="7"/>
      <c r="J37" s="7"/>
    </row>
    <row r="38" spans="2:25" x14ac:dyDescent="0.25">
      <c r="B38" s="4"/>
      <c r="C38" s="33" t="s">
        <v>22</v>
      </c>
      <c r="D38" s="42" t="s">
        <v>5</v>
      </c>
      <c r="E38" s="5"/>
      <c r="F38" s="5"/>
      <c r="G38" s="5"/>
      <c r="H38" s="6"/>
      <c r="I38" s="7"/>
      <c r="J38" s="7"/>
    </row>
    <row r="39" spans="2:25" ht="15.75" thickBot="1" x14ac:dyDescent="0.3">
      <c r="B39" s="11"/>
      <c r="C39" s="12"/>
      <c r="D39" s="12"/>
      <c r="E39" s="12"/>
      <c r="F39" s="12"/>
      <c r="G39" s="12"/>
      <c r="H39" s="13"/>
      <c r="I39" s="14"/>
      <c r="J39" s="14"/>
    </row>
    <row r="40" spans="2:25" ht="15.75" thickBot="1" x14ac:dyDescent="0.3"/>
    <row r="41" spans="2:25" s="3" customFormat="1" ht="19.5" thickBot="1" x14ac:dyDescent="0.3">
      <c r="B41" s="35"/>
      <c r="C41" s="36" t="s">
        <v>26</v>
      </c>
      <c r="D41" s="37"/>
      <c r="E41" s="37"/>
      <c r="F41" s="37"/>
      <c r="G41" s="37"/>
      <c r="H41" s="38">
        <f>ROUND(AVERAGE(H56,H63,H71,H79,H87,H95,H103),1)</f>
        <v>1.1000000000000001</v>
      </c>
      <c r="I41" s="39"/>
      <c r="J41" s="39"/>
      <c r="Y41" s="34"/>
    </row>
    <row r="42" spans="2:25" x14ac:dyDescent="0.25">
      <c r="B42" s="4"/>
      <c r="C42" s="5"/>
      <c r="D42" s="5"/>
      <c r="E42" s="5"/>
      <c r="F42" s="5"/>
      <c r="G42" s="5"/>
      <c r="H42" s="6"/>
      <c r="I42" s="7"/>
      <c r="J42" s="7"/>
    </row>
    <row r="43" spans="2:25" x14ac:dyDescent="0.25">
      <c r="B43" s="4"/>
      <c r="C43" s="93" t="s">
        <v>27</v>
      </c>
      <c r="D43" s="93"/>
      <c r="E43" s="93"/>
      <c r="F43" s="93"/>
      <c r="G43" s="5"/>
      <c r="H43" s="6"/>
      <c r="I43" s="7"/>
      <c r="J43" s="7"/>
    </row>
    <row r="44" spans="2:25" ht="8.1" customHeight="1" x14ac:dyDescent="0.25">
      <c r="B44" s="4"/>
      <c r="C44" s="5"/>
      <c r="D44" s="5"/>
      <c r="E44" s="5"/>
      <c r="F44" s="5"/>
      <c r="G44" s="5"/>
      <c r="H44" s="6"/>
      <c r="I44" s="7"/>
      <c r="J44" s="7"/>
    </row>
    <row r="45" spans="2:25" x14ac:dyDescent="0.25">
      <c r="B45" s="4"/>
      <c r="C45" s="33" t="s">
        <v>36</v>
      </c>
      <c r="D45" s="33" t="s">
        <v>37</v>
      </c>
      <c r="E45" s="5"/>
      <c r="F45" s="5"/>
      <c r="G45" s="5"/>
      <c r="H45" s="6"/>
      <c r="I45" s="7"/>
      <c r="J45" s="7"/>
    </row>
    <row r="46" spans="2:25" x14ac:dyDescent="0.25">
      <c r="B46" s="4"/>
      <c r="C46" s="5" t="s">
        <v>108</v>
      </c>
      <c r="D46" s="42" t="s">
        <v>28</v>
      </c>
      <c r="E46" s="6" t="s">
        <v>28</v>
      </c>
      <c r="F46" s="5"/>
      <c r="G46" s="5"/>
      <c r="H46" s="6"/>
      <c r="I46" s="7"/>
      <c r="J46" s="7"/>
    </row>
    <row r="47" spans="2:25" x14ac:dyDescent="0.25">
      <c r="B47" s="4"/>
      <c r="C47" s="5" t="s">
        <v>32</v>
      </c>
      <c r="D47" s="42" t="s">
        <v>29</v>
      </c>
      <c r="E47" s="6" t="s">
        <v>29</v>
      </c>
      <c r="F47" s="5"/>
      <c r="G47" s="5"/>
      <c r="H47" s="6"/>
      <c r="I47" s="7"/>
      <c r="J47" s="7"/>
    </row>
    <row r="48" spans="2:25" x14ac:dyDescent="0.25">
      <c r="B48" s="4"/>
      <c r="C48" s="5" t="s">
        <v>33</v>
      </c>
      <c r="D48" s="42" t="s">
        <v>30</v>
      </c>
      <c r="E48" s="6" t="s">
        <v>30</v>
      </c>
      <c r="F48" s="5"/>
      <c r="G48" s="5"/>
      <c r="H48" s="6"/>
      <c r="I48" s="7"/>
      <c r="J48" s="7"/>
    </row>
    <row r="49" spans="2:25" x14ac:dyDescent="0.25">
      <c r="B49" s="4"/>
      <c r="C49" s="5" t="s">
        <v>34</v>
      </c>
      <c r="D49" s="42" t="s">
        <v>31</v>
      </c>
      <c r="E49" s="6" t="s">
        <v>31</v>
      </c>
      <c r="F49" s="5"/>
      <c r="G49" s="5"/>
      <c r="H49" s="6"/>
      <c r="I49" s="7"/>
      <c r="J49" s="7"/>
    </row>
    <row r="50" spans="2:25" x14ac:dyDescent="0.25">
      <c r="B50" s="4"/>
      <c r="C50" s="5" t="s">
        <v>35</v>
      </c>
      <c r="D50" s="42" t="s">
        <v>28</v>
      </c>
      <c r="E50" s="5"/>
      <c r="F50" s="5"/>
      <c r="G50" s="5"/>
      <c r="H50" s="6"/>
      <c r="I50" s="7"/>
      <c r="J50" s="7"/>
    </row>
    <row r="51" spans="2:25" x14ac:dyDescent="0.25">
      <c r="B51" s="4"/>
      <c r="C51" s="5" t="s">
        <v>111</v>
      </c>
      <c r="D51" s="42" t="s">
        <v>29</v>
      </c>
      <c r="E51" s="5"/>
      <c r="F51" s="5"/>
      <c r="G51" s="5"/>
      <c r="H51" s="6"/>
      <c r="I51" s="7"/>
      <c r="J51" s="7"/>
    </row>
    <row r="52" spans="2:25" x14ac:dyDescent="0.25">
      <c r="B52" s="4"/>
      <c r="C52" s="5" t="s">
        <v>112</v>
      </c>
      <c r="D52" s="42" t="s">
        <v>29</v>
      </c>
      <c r="E52" s="5"/>
      <c r="F52" s="5"/>
      <c r="G52" s="5"/>
      <c r="H52" s="6"/>
      <c r="I52" s="7"/>
      <c r="J52" s="7"/>
    </row>
    <row r="53" spans="2:25" x14ac:dyDescent="0.25">
      <c r="B53" s="4"/>
      <c r="C53" s="5" t="s">
        <v>109</v>
      </c>
      <c r="D53" s="42" t="s">
        <v>29</v>
      </c>
      <c r="E53" s="5"/>
      <c r="F53" s="5"/>
      <c r="G53" s="5"/>
      <c r="H53" s="6"/>
      <c r="I53" s="7"/>
      <c r="J53" s="7"/>
    </row>
    <row r="54" spans="2:25" ht="15" customHeight="1" x14ac:dyDescent="0.25">
      <c r="B54" s="4"/>
      <c r="C54" s="5" t="s">
        <v>110</v>
      </c>
      <c r="D54" s="42" t="s">
        <v>29</v>
      </c>
      <c r="E54" s="5"/>
      <c r="F54" s="5"/>
      <c r="G54" s="5"/>
      <c r="H54" s="6"/>
      <c r="I54" s="7"/>
      <c r="J54" s="7"/>
    </row>
    <row r="55" spans="2:25" ht="15" customHeight="1" x14ac:dyDescent="0.25">
      <c r="B55" s="4"/>
      <c r="C55" s="5"/>
      <c r="D55" s="5"/>
      <c r="E55" s="5"/>
      <c r="F55" s="5"/>
      <c r="G55" s="5"/>
      <c r="H55" s="6"/>
      <c r="I55" s="7"/>
      <c r="J55" s="7"/>
    </row>
    <row r="56" spans="2:25" ht="15" customHeight="1" x14ac:dyDescent="0.25">
      <c r="B56" s="4"/>
      <c r="C56" s="92" t="s">
        <v>42</v>
      </c>
      <c r="D56" s="92"/>
      <c r="E56" s="92"/>
      <c r="F56" s="92"/>
      <c r="G56" s="5"/>
      <c r="H56" s="6">
        <f>VLOOKUP(C59,C60:H62,6,FALSE)</f>
        <v>2</v>
      </c>
      <c r="I56" s="7"/>
      <c r="J56" s="7"/>
    </row>
    <row r="57" spans="2:25" x14ac:dyDescent="0.25">
      <c r="B57" s="4"/>
      <c r="C57" s="92"/>
      <c r="D57" s="92"/>
      <c r="E57" s="92"/>
      <c r="F57" s="92"/>
      <c r="G57" s="5"/>
      <c r="H57" s="6"/>
      <c r="I57" s="7"/>
      <c r="J57" s="7"/>
    </row>
    <row r="58" spans="2:25" ht="8.1" customHeight="1" x14ac:dyDescent="0.25">
      <c r="B58" s="4"/>
      <c r="C58" s="5"/>
      <c r="D58" s="5"/>
      <c r="E58" s="5"/>
      <c r="F58" s="5"/>
      <c r="G58" s="5"/>
      <c r="H58" s="6"/>
      <c r="I58" s="7"/>
      <c r="J58" s="7"/>
    </row>
    <row r="59" spans="2:25" ht="30" customHeight="1" x14ac:dyDescent="0.25">
      <c r="B59" s="4"/>
      <c r="C59" s="94" t="s">
        <v>45</v>
      </c>
      <c r="D59" s="94"/>
      <c r="E59" s="94"/>
      <c r="F59" s="94"/>
      <c r="G59" s="5"/>
      <c r="H59" s="6"/>
      <c r="I59" s="7"/>
      <c r="J59" s="7"/>
    </row>
    <row r="60" spans="2:25" ht="15" hidden="1" customHeight="1" x14ac:dyDescent="0.25">
      <c r="B60" s="4"/>
      <c r="C60" s="91" t="s">
        <v>43</v>
      </c>
      <c r="D60" s="91"/>
      <c r="E60" s="91"/>
      <c r="F60" s="91"/>
      <c r="G60" s="5"/>
      <c r="H60" s="6">
        <v>0</v>
      </c>
      <c r="I60" s="7"/>
      <c r="J60" s="7"/>
    </row>
    <row r="61" spans="2:25" ht="30" hidden="1" customHeight="1" x14ac:dyDescent="0.25">
      <c r="B61" s="4"/>
      <c r="C61" s="91" t="s">
        <v>44</v>
      </c>
      <c r="D61" s="91"/>
      <c r="E61" s="91"/>
      <c r="F61" s="91"/>
      <c r="G61" s="5"/>
      <c r="H61" s="6">
        <v>1</v>
      </c>
      <c r="I61" s="7"/>
      <c r="J61" s="7"/>
    </row>
    <row r="62" spans="2:25" ht="15" hidden="1" customHeight="1" x14ac:dyDescent="0.25">
      <c r="B62" s="4"/>
      <c r="C62" s="91" t="s">
        <v>45</v>
      </c>
      <c r="D62" s="91"/>
      <c r="E62" s="91"/>
      <c r="F62" s="91"/>
      <c r="G62" s="5"/>
      <c r="H62" s="6">
        <v>2</v>
      </c>
      <c r="I62" s="7"/>
      <c r="J62" s="7"/>
    </row>
    <row r="63" spans="2:25" s="19" customFormat="1" ht="15" customHeight="1" x14ac:dyDescent="0.25">
      <c r="B63" s="20"/>
      <c r="C63" s="92" t="s">
        <v>46</v>
      </c>
      <c r="D63" s="92"/>
      <c r="E63" s="92"/>
      <c r="F63" s="92"/>
      <c r="G63" s="21"/>
      <c r="H63" s="6">
        <f>VLOOKUP(C66,C67:H69,6,FALSE)</f>
        <v>1</v>
      </c>
      <c r="I63" s="22"/>
      <c r="J63" s="22"/>
      <c r="K63" s="23"/>
      <c r="L63" s="23"/>
      <c r="M63" s="23"/>
      <c r="N63" s="23"/>
      <c r="O63" s="23"/>
      <c r="P63" s="23"/>
      <c r="Q63" s="23"/>
      <c r="R63" s="23"/>
      <c r="Y63" s="52"/>
    </row>
    <row r="64" spans="2:25" s="19" customFormat="1" ht="15" customHeight="1" x14ac:dyDescent="0.25">
      <c r="B64" s="20"/>
      <c r="C64" s="92"/>
      <c r="D64" s="92"/>
      <c r="E64" s="92"/>
      <c r="F64" s="92"/>
      <c r="G64" s="21"/>
      <c r="H64" s="6"/>
      <c r="I64" s="22"/>
      <c r="J64" s="22"/>
      <c r="K64" s="23"/>
      <c r="L64" s="23"/>
      <c r="M64" s="23"/>
      <c r="N64" s="23"/>
      <c r="O64" s="23"/>
      <c r="P64" s="23"/>
      <c r="Q64" s="23"/>
      <c r="R64" s="23"/>
      <c r="Y64" s="52"/>
    </row>
    <row r="65" spans="2:25" ht="8.1" customHeight="1" x14ac:dyDescent="0.25">
      <c r="B65" s="4"/>
      <c r="C65" s="5"/>
      <c r="D65" s="5"/>
      <c r="E65" s="5"/>
      <c r="F65" s="5"/>
      <c r="G65" s="5"/>
      <c r="H65" s="6"/>
      <c r="I65" s="7"/>
      <c r="J65" s="7"/>
    </row>
    <row r="66" spans="2:25" ht="15" customHeight="1" x14ac:dyDescent="0.25">
      <c r="B66" s="4"/>
      <c r="C66" s="5" t="s">
        <v>48</v>
      </c>
      <c r="D66" s="5"/>
      <c r="E66" s="5"/>
      <c r="F66" s="5"/>
      <c r="G66" s="5"/>
      <c r="H66" s="6"/>
      <c r="I66" s="7"/>
      <c r="J66" s="7"/>
    </row>
    <row r="67" spans="2:25" ht="15" hidden="1" customHeight="1" x14ac:dyDescent="0.25">
      <c r="B67" s="4"/>
      <c r="C67" s="10" t="s">
        <v>47</v>
      </c>
      <c r="D67" s="5"/>
      <c r="E67" s="5"/>
      <c r="F67" s="5"/>
      <c r="G67" s="5"/>
      <c r="H67" s="6">
        <v>0</v>
      </c>
      <c r="I67" s="7"/>
      <c r="J67" s="7"/>
    </row>
    <row r="68" spans="2:25" ht="15" hidden="1" customHeight="1" x14ac:dyDescent="0.25">
      <c r="B68" s="4"/>
      <c r="C68" s="10" t="s">
        <v>48</v>
      </c>
      <c r="D68" s="5"/>
      <c r="E68" s="5"/>
      <c r="F68" s="5"/>
      <c r="G68" s="5"/>
      <c r="H68" s="6">
        <v>1</v>
      </c>
      <c r="I68" s="7"/>
      <c r="J68" s="7"/>
    </row>
    <row r="69" spans="2:25" ht="15" hidden="1" customHeight="1" x14ac:dyDescent="0.25">
      <c r="B69" s="4"/>
      <c r="C69" s="10" t="s">
        <v>49</v>
      </c>
      <c r="D69" s="5"/>
      <c r="E69" s="5"/>
      <c r="F69" s="5"/>
      <c r="G69" s="5"/>
      <c r="H69" s="6">
        <v>2</v>
      </c>
      <c r="I69" s="7"/>
      <c r="J69" s="7"/>
    </row>
    <row r="70" spans="2:25" ht="15" customHeight="1" x14ac:dyDescent="0.25">
      <c r="B70" s="4"/>
      <c r="C70" s="5"/>
      <c r="D70" s="5"/>
      <c r="E70" s="5"/>
      <c r="F70" s="5"/>
      <c r="G70" s="5"/>
      <c r="H70" s="6"/>
      <c r="I70" s="7"/>
      <c r="J70" s="7"/>
    </row>
    <row r="71" spans="2:25" s="19" customFormat="1" ht="15" customHeight="1" x14ac:dyDescent="0.25">
      <c r="B71" s="20"/>
      <c r="C71" s="92" t="s">
        <v>50</v>
      </c>
      <c r="D71" s="92"/>
      <c r="E71" s="92"/>
      <c r="F71" s="92"/>
      <c r="G71" s="21"/>
      <c r="H71" s="6">
        <f>VLOOKUP(C74,C75:H77,6,FALSE)</f>
        <v>1</v>
      </c>
      <c r="I71" s="22"/>
      <c r="J71" s="22"/>
      <c r="K71" s="23"/>
      <c r="L71" s="23"/>
      <c r="M71" s="23"/>
      <c r="N71" s="23"/>
      <c r="O71" s="23"/>
      <c r="P71" s="23"/>
      <c r="Q71" s="23"/>
      <c r="R71" s="23"/>
      <c r="Y71" s="52"/>
    </row>
    <row r="72" spans="2:25" s="19" customFormat="1" ht="15" customHeight="1" x14ac:dyDescent="0.25">
      <c r="B72" s="20"/>
      <c r="C72" s="92"/>
      <c r="D72" s="92"/>
      <c r="E72" s="92"/>
      <c r="F72" s="92"/>
      <c r="G72" s="21"/>
      <c r="H72" s="6"/>
      <c r="I72" s="22"/>
      <c r="J72" s="22"/>
      <c r="K72" s="23"/>
      <c r="L72" s="23"/>
      <c r="M72" s="23"/>
      <c r="N72" s="23"/>
      <c r="O72" s="23"/>
      <c r="P72" s="23"/>
      <c r="Q72" s="23"/>
      <c r="R72" s="23"/>
      <c r="Y72" s="52"/>
    </row>
    <row r="73" spans="2:25" ht="8.1" customHeight="1" x14ac:dyDescent="0.25">
      <c r="B73" s="4"/>
      <c r="C73" s="5"/>
      <c r="D73" s="5"/>
      <c r="E73" s="5"/>
      <c r="F73" s="5"/>
      <c r="G73" s="5"/>
      <c r="H73" s="6"/>
      <c r="I73" s="7"/>
      <c r="J73" s="7"/>
    </row>
    <row r="74" spans="2:25" ht="15" customHeight="1" x14ac:dyDescent="0.25">
      <c r="B74" s="4"/>
      <c r="C74" s="5" t="s">
        <v>52</v>
      </c>
      <c r="D74" s="5"/>
      <c r="E74" s="5"/>
      <c r="F74" s="5"/>
      <c r="G74" s="5"/>
      <c r="H74" s="6"/>
      <c r="I74" s="7"/>
      <c r="J74" s="7"/>
    </row>
    <row r="75" spans="2:25" ht="15" hidden="1" customHeight="1" x14ac:dyDescent="0.25">
      <c r="B75" s="4"/>
      <c r="C75" s="10" t="s">
        <v>51</v>
      </c>
      <c r="D75" s="5"/>
      <c r="E75" s="5"/>
      <c r="F75" s="5"/>
      <c r="G75" s="5"/>
      <c r="H75" s="6">
        <v>0</v>
      </c>
      <c r="I75" s="7"/>
      <c r="J75" s="7"/>
    </row>
    <row r="76" spans="2:25" ht="15" hidden="1" customHeight="1" x14ac:dyDescent="0.25">
      <c r="B76" s="4"/>
      <c r="C76" s="10" t="s">
        <v>52</v>
      </c>
      <c r="D76" s="5"/>
      <c r="E76" s="5"/>
      <c r="F76" s="5"/>
      <c r="G76" s="5"/>
      <c r="H76" s="6">
        <v>1</v>
      </c>
      <c r="I76" s="7"/>
      <c r="J76" s="7"/>
    </row>
    <row r="77" spans="2:25" ht="15" hidden="1" customHeight="1" x14ac:dyDescent="0.25">
      <c r="B77" s="4"/>
      <c r="C77" s="10" t="s">
        <v>53</v>
      </c>
      <c r="D77" s="5"/>
      <c r="E77" s="5"/>
      <c r="F77" s="5"/>
      <c r="G77" s="5"/>
      <c r="H77" s="6">
        <v>2</v>
      </c>
      <c r="I77" s="7"/>
      <c r="J77" s="7"/>
    </row>
    <row r="78" spans="2:25" ht="15" customHeight="1" x14ac:dyDescent="0.25">
      <c r="B78" s="4"/>
      <c r="C78" s="5"/>
      <c r="D78" s="5"/>
      <c r="E78" s="5"/>
      <c r="F78" s="5"/>
      <c r="G78" s="5"/>
      <c r="H78" s="6"/>
      <c r="I78" s="7"/>
      <c r="J78" s="7"/>
    </row>
    <row r="79" spans="2:25" s="19" customFormat="1" ht="15" customHeight="1" x14ac:dyDescent="0.25">
      <c r="B79" s="20"/>
      <c r="C79" s="92" t="s">
        <v>54</v>
      </c>
      <c r="D79" s="92"/>
      <c r="E79" s="92"/>
      <c r="F79" s="92"/>
      <c r="G79" s="21"/>
      <c r="H79" s="6">
        <f>VLOOKUP(C82,C83:H85,6,FALSE)</f>
        <v>0</v>
      </c>
      <c r="I79" s="22"/>
      <c r="J79" s="22"/>
      <c r="K79" s="23"/>
      <c r="L79" s="23"/>
      <c r="M79" s="23"/>
      <c r="N79" s="23"/>
      <c r="O79" s="23"/>
      <c r="P79" s="23"/>
      <c r="Q79" s="23"/>
      <c r="R79" s="23"/>
      <c r="Y79" s="52"/>
    </row>
    <row r="80" spans="2:25" s="19" customFormat="1" ht="15" customHeight="1" x14ac:dyDescent="0.25">
      <c r="B80" s="20"/>
      <c r="C80" s="92"/>
      <c r="D80" s="92"/>
      <c r="E80" s="92"/>
      <c r="F80" s="92"/>
      <c r="G80" s="21"/>
      <c r="H80" s="6"/>
      <c r="I80" s="22"/>
      <c r="J80" s="22"/>
      <c r="K80" s="23"/>
      <c r="L80" s="23"/>
      <c r="M80" s="23"/>
      <c r="N80" s="23"/>
      <c r="O80" s="23"/>
      <c r="P80" s="23"/>
      <c r="Q80" s="23"/>
      <c r="R80" s="23"/>
      <c r="Y80" s="52"/>
    </row>
    <row r="81" spans="2:25" ht="8.1" customHeight="1" x14ac:dyDescent="0.25">
      <c r="B81" s="4"/>
      <c r="C81" s="5"/>
      <c r="D81" s="5"/>
      <c r="E81" s="5"/>
      <c r="F81" s="5"/>
      <c r="G81" s="5"/>
      <c r="H81" s="6"/>
      <c r="I81" s="7"/>
      <c r="J81" s="7"/>
    </row>
    <row r="82" spans="2:25" ht="30" customHeight="1" x14ac:dyDescent="0.25">
      <c r="B82" s="4"/>
      <c r="C82" s="94" t="s">
        <v>55</v>
      </c>
      <c r="D82" s="94"/>
      <c r="E82" s="94"/>
      <c r="F82" s="94"/>
      <c r="G82" s="5"/>
      <c r="H82" s="6"/>
      <c r="I82" s="7"/>
      <c r="J82" s="7"/>
    </row>
    <row r="83" spans="2:25" ht="15" hidden="1" customHeight="1" x14ac:dyDescent="0.25">
      <c r="B83" s="4"/>
      <c r="C83" s="91" t="s">
        <v>55</v>
      </c>
      <c r="D83" s="91"/>
      <c r="E83" s="91"/>
      <c r="F83" s="91"/>
      <c r="G83" s="5"/>
      <c r="H83" s="6">
        <v>0</v>
      </c>
      <c r="I83" s="7"/>
      <c r="J83" s="7"/>
    </row>
    <row r="84" spans="2:25" ht="15" hidden="1" customHeight="1" x14ac:dyDescent="0.25">
      <c r="B84" s="4"/>
      <c r="C84" s="91" t="s">
        <v>78</v>
      </c>
      <c r="D84" s="91"/>
      <c r="E84" s="91"/>
      <c r="F84" s="91"/>
      <c r="G84" s="5"/>
      <c r="H84" s="6">
        <v>1</v>
      </c>
      <c r="I84" s="7"/>
      <c r="J84" s="7"/>
    </row>
    <row r="85" spans="2:25" ht="30" hidden="1" customHeight="1" x14ac:dyDescent="0.25">
      <c r="B85" s="4"/>
      <c r="C85" s="91" t="s">
        <v>56</v>
      </c>
      <c r="D85" s="91"/>
      <c r="E85" s="91"/>
      <c r="F85" s="91"/>
      <c r="G85" s="5"/>
      <c r="H85" s="6">
        <v>2</v>
      </c>
      <c r="I85" s="7"/>
      <c r="J85" s="7"/>
    </row>
    <row r="86" spans="2:25" ht="15" customHeight="1" x14ac:dyDescent="0.25">
      <c r="B86" s="4"/>
      <c r="C86" s="10"/>
      <c r="D86" s="5"/>
      <c r="E86" s="5"/>
      <c r="F86" s="5"/>
      <c r="G86" s="5"/>
      <c r="H86" s="6"/>
      <c r="I86" s="7"/>
      <c r="J86" s="7"/>
    </row>
    <row r="87" spans="2:25" s="19" customFormat="1" ht="15" customHeight="1" x14ac:dyDescent="0.25">
      <c r="B87" s="20"/>
      <c r="C87" s="92" t="s">
        <v>57</v>
      </c>
      <c r="D87" s="92"/>
      <c r="E87" s="92"/>
      <c r="F87" s="92"/>
      <c r="G87" s="21"/>
      <c r="H87" s="6">
        <f>VLOOKUP(C90,C91:H93,6,FALSE)</f>
        <v>0</v>
      </c>
      <c r="I87" s="22"/>
      <c r="J87" s="22"/>
      <c r="K87" s="23"/>
      <c r="L87" s="23"/>
      <c r="M87" s="23"/>
      <c r="N87" s="23"/>
      <c r="O87" s="23"/>
      <c r="P87" s="23"/>
      <c r="Q87" s="23"/>
      <c r="R87" s="23"/>
      <c r="Y87" s="52"/>
    </row>
    <row r="88" spans="2:25" s="19" customFormat="1" ht="15" customHeight="1" x14ac:dyDescent="0.25">
      <c r="B88" s="20"/>
      <c r="C88" s="92"/>
      <c r="D88" s="92"/>
      <c r="E88" s="92"/>
      <c r="F88" s="92"/>
      <c r="G88" s="21"/>
      <c r="H88" s="6"/>
      <c r="I88" s="22"/>
      <c r="J88" s="22"/>
      <c r="K88" s="23"/>
      <c r="L88" s="23"/>
      <c r="M88" s="23"/>
      <c r="N88" s="23"/>
      <c r="O88" s="23"/>
      <c r="P88" s="23"/>
      <c r="Q88" s="23"/>
      <c r="R88" s="23"/>
      <c r="Y88" s="52"/>
    </row>
    <row r="89" spans="2:25" ht="8.1" customHeight="1" x14ac:dyDescent="0.25">
      <c r="B89" s="4"/>
      <c r="C89" s="5"/>
      <c r="D89" s="5"/>
      <c r="E89" s="5"/>
      <c r="F89" s="5"/>
      <c r="G89" s="5"/>
      <c r="H89" s="6"/>
      <c r="I89" s="7"/>
      <c r="J89" s="7"/>
    </row>
    <row r="90" spans="2:25" ht="15" customHeight="1" x14ac:dyDescent="0.25">
      <c r="B90" s="4"/>
      <c r="C90" s="5" t="s">
        <v>76</v>
      </c>
      <c r="D90" s="5"/>
      <c r="E90" s="5"/>
      <c r="F90" s="5"/>
      <c r="G90" s="5"/>
      <c r="H90" s="6"/>
      <c r="I90" s="7"/>
      <c r="J90" s="7"/>
    </row>
    <row r="91" spans="2:25" ht="15" hidden="1" customHeight="1" x14ac:dyDescent="0.25">
      <c r="B91" s="4"/>
      <c r="C91" s="10" t="s">
        <v>76</v>
      </c>
      <c r="D91" s="5"/>
      <c r="E91" s="5"/>
      <c r="F91" s="5"/>
      <c r="G91" s="5"/>
      <c r="H91" s="6">
        <v>0</v>
      </c>
      <c r="I91" s="7"/>
      <c r="J91" s="7"/>
    </row>
    <row r="92" spans="2:25" ht="15" hidden="1" customHeight="1" x14ac:dyDescent="0.25">
      <c r="B92" s="4"/>
      <c r="C92" s="10" t="s">
        <v>58</v>
      </c>
      <c r="D92" s="5"/>
      <c r="E92" s="5"/>
      <c r="F92" s="5"/>
      <c r="G92" s="5"/>
      <c r="H92" s="6">
        <v>1</v>
      </c>
      <c r="I92" s="7"/>
      <c r="J92" s="7"/>
    </row>
    <row r="93" spans="2:25" ht="15" hidden="1" customHeight="1" x14ac:dyDescent="0.25">
      <c r="B93" s="4"/>
      <c r="C93" s="10" t="s">
        <v>59</v>
      </c>
      <c r="D93" s="5"/>
      <c r="E93" s="5"/>
      <c r="F93" s="5"/>
      <c r="G93" s="5"/>
      <c r="H93" s="6">
        <v>2</v>
      </c>
      <c r="I93" s="7"/>
      <c r="J93" s="7"/>
    </row>
    <row r="94" spans="2:25" ht="15" customHeight="1" x14ac:dyDescent="0.25">
      <c r="B94" s="4"/>
      <c r="C94" s="10"/>
      <c r="D94" s="5"/>
      <c r="E94" s="5"/>
      <c r="F94" s="5"/>
      <c r="G94" s="5"/>
      <c r="H94" s="6"/>
      <c r="I94" s="7"/>
      <c r="J94" s="7"/>
    </row>
    <row r="95" spans="2:25" s="19" customFormat="1" ht="15" customHeight="1" x14ac:dyDescent="0.25">
      <c r="B95" s="20"/>
      <c r="C95" s="92" t="s">
        <v>63</v>
      </c>
      <c r="D95" s="92"/>
      <c r="E95" s="92"/>
      <c r="F95" s="92"/>
      <c r="G95" s="21"/>
      <c r="H95" s="6">
        <f>VLOOKUP(C98,C99:H101,6,FALSE)</f>
        <v>2</v>
      </c>
      <c r="I95" s="22"/>
      <c r="J95" s="22"/>
      <c r="K95" s="23"/>
      <c r="L95" s="23"/>
      <c r="M95" s="23"/>
      <c r="N95" s="23"/>
      <c r="O95" s="23"/>
      <c r="P95" s="23"/>
      <c r="Q95" s="23"/>
      <c r="R95" s="23"/>
      <c r="Y95" s="52"/>
    </row>
    <row r="96" spans="2:25" s="19" customFormat="1" ht="15" customHeight="1" x14ac:dyDescent="0.25">
      <c r="B96" s="20"/>
      <c r="C96" s="92"/>
      <c r="D96" s="92"/>
      <c r="E96" s="92"/>
      <c r="F96" s="92"/>
      <c r="G96" s="21"/>
      <c r="H96" s="24"/>
      <c r="I96" s="22"/>
      <c r="J96" s="22"/>
      <c r="K96" s="23"/>
      <c r="L96" s="23"/>
      <c r="M96" s="23"/>
      <c r="N96" s="23"/>
      <c r="O96" s="23"/>
      <c r="P96" s="23"/>
      <c r="Q96" s="23"/>
      <c r="R96" s="23"/>
      <c r="Y96" s="52"/>
    </row>
    <row r="97" spans="2:25" ht="8.1" customHeight="1" x14ac:dyDescent="0.25">
      <c r="B97" s="4"/>
      <c r="C97" s="5"/>
      <c r="D97" s="5"/>
      <c r="E97" s="5"/>
      <c r="F97" s="5"/>
      <c r="G97" s="5"/>
      <c r="H97" s="6"/>
      <c r="I97" s="7"/>
      <c r="J97" s="7"/>
    </row>
    <row r="98" spans="2:25" ht="30" customHeight="1" x14ac:dyDescent="0.25">
      <c r="B98" s="4"/>
      <c r="C98" s="94" t="s">
        <v>62</v>
      </c>
      <c r="D98" s="94"/>
      <c r="E98" s="94"/>
      <c r="F98" s="94"/>
      <c r="G98" s="5"/>
      <c r="H98" s="6"/>
      <c r="I98" s="7"/>
      <c r="J98" s="7"/>
    </row>
    <row r="99" spans="2:25" ht="30" hidden="1" customHeight="1" x14ac:dyDescent="0.25">
      <c r="B99" s="4"/>
      <c r="C99" s="91" t="s">
        <v>60</v>
      </c>
      <c r="D99" s="91"/>
      <c r="E99" s="91"/>
      <c r="F99" s="91"/>
      <c r="G99" s="5"/>
      <c r="H99" s="6">
        <v>0</v>
      </c>
      <c r="I99" s="7"/>
      <c r="J99" s="7"/>
    </row>
    <row r="100" spans="2:25" ht="15" hidden="1" customHeight="1" x14ac:dyDescent="0.25">
      <c r="B100" s="4"/>
      <c r="C100" s="91" t="s">
        <v>61</v>
      </c>
      <c r="D100" s="91"/>
      <c r="E100" s="91"/>
      <c r="F100" s="91"/>
      <c r="G100" s="5"/>
      <c r="H100" s="6">
        <v>1</v>
      </c>
      <c r="I100" s="7"/>
      <c r="J100" s="7"/>
    </row>
    <row r="101" spans="2:25" ht="30" hidden="1" customHeight="1" x14ac:dyDescent="0.25">
      <c r="B101" s="4"/>
      <c r="C101" s="91" t="s">
        <v>62</v>
      </c>
      <c r="D101" s="91"/>
      <c r="E101" s="91"/>
      <c r="F101" s="91"/>
      <c r="G101" s="5"/>
      <c r="H101" s="6">
        <v>2</v>
      </c>
      <c r="I101" s="7"/>
      <c r="J101" s="7"/>
    </row>
    <row r="102" spans="2:25" ht="15" customHeight="1" x14ac:dyDescent="0.25">
      <c r="B102" s="4"/>
      <c r="C102" s="10"/>
      <c r="D102" s="5"/>
      <c r="E102" s="5"/>
      <c r="F102" s="5"/>
      <c r="G102" s="5"/>
      <c r="H102" s="6"/>
      <c r="I102" s="7"/>
      <c r="J102" s="7"/>
    </row>
    <row r="103" spans="2:25" s="19" customFormat="1" ht="15" customHeight="1" x14ac:dyDescent="0.25">
      <c r="B103" s="20"/>
      <c r="C103" s="93" t="s">
        <v>64</v>
      </c>
      <c r="D103" s="93"/>
      <c r="E103" s="93"/>
      <c r="F103" s="93"/>
      <c r="G103" s="21"/>
      <c r="H103" s="6">
        <f>VLOOKUP(C105,C106:H108,6,FALSE)</f>
        <v>2</v>
      </c>
      <c r="I103" s="22"/>
      <c r="J103" s="22"/>
      <c r="K103" s="23"/>
      <c r="L103" s="23"/>
      <c r="M103" s="23"/>
      <c r="N103" s="23"/>
      <c r="O103" s="23"/>
      <c r="P103" s="23"/>
      <c r="Q103" s="23"/>
      <c r="R103" s="23"/>
      <c r="Y103" s="52"/>
    </row>
    <row r="104" spans="2:25" ht="8.1" customHeight="1" x14ac:dyDescent="0.25">
      <c r="B104" s="4"/>
      <c r="C104" s="5"/>
      <c r="D104" s="5"/>
      <c r="E104" s="5"/>
      <c r="F104" s="5"/>
      <c r="G104" s="5"/>
      <c r="H104" s="6"/>
      <c r="I104" s="7"/>
      <c r="J104" s="7"/>
    </row>
    <row r="105" spans="2:25" ht="30" customHeight="1" x14ac:dyDescent="0.25">
      <c r="B105" s="4"/>
      <c r="C105" s="94" t="s">
        <v>67</v>
      </c>
      <c r="D105" s="94"/>
      <c r="E105" s="94"/>
      <c r="F105" s="94"/>
      <c r="G105" s="5"/>
      <c r="H105" s="6"/>
      <c r="I105" s="7"/>
      <c r="J105" s="7"/>
    </row>
    <row r="106" spans="2:25" ht="15" hidden="1" customHeight="1" x14ac:dyDescent="0.25">
      <c r="B106" s="4"/>
      <c r="C106" s="91" t="s">
        <v>65</v>
      </c>
      <c r="D106" s="91"/>
      <c r="E106" s="91"/>
      <c r="F106" s="91"/>
      <c r="G106" s="5"/>
      <c r="H106" s="6">
        <v>0</v>
      </c>
      <c r="I106" s="7"/>
      <c r="J106" s="7"/>
    </row>
    <row r="107" spans="2:25" ht="30" hidden="1" customHeight="1" x14ac:dyDescent="0.25">
      <c r="B107" s="4"/>
      <c r="C107" s="91" t="s">
        <v>66</v>
      </c>
      <c r="D107" s="91"/>
      <c r="E107" s="91"/>
      <c r="F107" s="91"/>
      <c r="G107" s="5"/>
      <c r="H107" s="6">
        <v>1</v>
      </c>
      <c r="I107" s="7"/>
      <c r="J107" s="7"/>
    </row>
    <row r="108" spans="2:25" ht="30" hidden="1" customHeight="1" x14ac:dyDescent="0.25">
      <c r="B108" s="4"/>
      <c r="C108" s="91" t="s">
        <v>67</v>
      </c>
      <c r="D108" s="91"/>
      <c r="E108" s="91"/>
      <c r="F108" s="91"/>
      <c r="G108" s="5"/>
      <c r="H108" s="6">
        <v>2</v>
      </c>
      <c r="I108" s="7"/>
      <c r="J108" s="7"/>
    </row>
    <row r="109" spans="2:25" ht="15" customHeight="1" x14ac:dyDescent="0.25">
      <c r="B109" s="4"/>
      <c r="C109" s="10"/>
      <c r="D109" s="5"/>
      <c r="E109" s="5"/>
      <c r="F109" s="5"/>
      <c r="G109" s="5"/>
      <c r="H109" s="6"/>
      <c r="I109" s="7"/>
      <c r="J109" s="7"/>
    </row>
    <row r="110" spans="2:25" s="19" customFormat="1" ht="15" customHeight="1" x14ac:dyDescent="0.25">
      <c r="B110" s="20"/>
      <c r="C110" s="25" t="s">
        <v>68</v>
      </c>
      <c r="D110" s="21"/>
      <c r="E110" s="21"/>
      <c r="F110" s="21"/>
      <c r="G110" s="21"/>
      <c r="H110" s="24"/>
      <c r="I110" s="22"/>
      <c r="J110" s="22"/>
      <c r="K110" s="23"/>
      <c r="L110" s="23"/>
      <c r="M110" s="23"/>
      <c r="N110" s="23"/>
      <c r="O110" s="23"/>
      <c r="P110" s="23"/>
      <c r="Q110" s="23"/>
      <c r="R110" s="23"/>
      <c r="Y110" s="52"/>
    </row>
    <row r="111" spans="2:25" ht="8.1" customHeight="1" x14ac:dyDescent="0.25">
      <c r="B111" s="4"/>
      <c r="C111" s="5"/>
      <c r="D111" s="5"/>
      <c r="E111" s="5"/>
      <c r="F111" s="5"/>
      <c r="G111" s="5"/>
      <c r="H111" s="6"/>
      <c r="I111" s="7"/>
      <c r="J111" s="7"/>
    </row>
    <row r="112" spans="2:25" ht="15" customHeight="1" x14ac:dyDescent="0.25">
      <c r="B112" s="4"/>
      <c r="C112" s="10"/>
      <c r="D112" s="5"/>
      <c r="E112" s="5"/>
      <c r="F112" s="5"/>
      <c r="G112" s="5"/>
      <c r="H112" s="6" t="b">
        <v>0</v>
      </c>
      <c r="I112" s="7">
        <f>IF(H112=TRUE,1,0)</f>
        <v>0</v>
      </c>
      <c r="J112" s="7"/>
    </row>
    <row r="113" spans="2:25" ht="15" customHeight="1" x14ac:dyDescent="0.25">
      <c r="B113" s="4"/>
      <c r="C113" s="10"/>
      <c r="D113" s="5"/>
      <c r="E113" s="5"/>
      <c r="F113" s="5"/>
      <c r="G113" s="5"/>
      <c r="H113" s="6" t="b">
        <v>1</v>
      </c>
      <c r="I113" s="7">
        <f t="shared" ref="I113:I116" si="2">IF(H113=TRUE,1,0)</f>
        <v>1</v>
      </c>
      <c r="J113" s="7"/>
    </row>
    <row r="114" spans="2:25" ht="15" customHeight="1" x14ac:dyDescent="0.25">
      <c r="B114" s="4"/>
      <c r="C114" s="10"/>
      <c r="D114" s="5"/>
      <c r="E114" s="5"/>
      <c r="F114" s="5"/>
      <c r="G114" s="5"/>
      <c r="H114" s="6" t="b">
        <v>1</v>
      </c>
      <c r="I114" s="7">
        <f t="shared" si="2"/>
        <v>1</v>
      </c>
      <c r="J114" s="7"/>
    </row>
    <row r="115" spans="2:25" ht="15" customHeight="1" x14ac:dyDescent="0.25">
      <c r="B115" s="4"/>
      <c r="C115" s="10"/>
      <c r="D115" s="5"/>
      <c r="E115" s="5"/>
      <c r="F115" s="5"/>
      <c r="G115" s="5"/>
      <c r="H115" s="6" t="b">
        <v>1</v>
      </c>
      <c r="I115" s="7">
        <f t="shared" si="2"/>
        <v>1</v>
      </c>
      <c r="J115" s="7"/>
    </row>
    <row r="116" spans="2:25" ht="15" customHeight="1" x14ac:dyDescent="0.25">
      <c r="B116" s="4"/>
      <c r="C116" s="10"/>
      <c r="D116" s="5"/>
      <c r="E116" s="5"/>
      <c r="F116" s="5"/>
      <c r="G116" s="5"/>
      <c r="H116" s="6" t="b">
        <v>0</v>
      </c>
      <c r="I116" s="7">
        <f t="shared" si="2"/>
        <v>0</v>
      </c>
      <c r="J116" s="7"/>
    </row>
    <row r="117" spans="2:25" x14ac:dyDescent="0.25">
      <c r="B117" s="4"/>
      <c r="C117" s="44" t="s">
        <v>79</v>
      </c>
      <c r="D117" s="5"/>
      <c r="E117" s="5"/>
      <c r="F117" s="5"/>
      <c r="G117" s="5"/>
      <c r="H117" s="6"/>
      <c r="I117" s="7"/>
      <c r="J117" s="7"/>
    </row>
    <row r="118" spans="2:25" x14ac:dyDescent="0.25">
      <c r="B118" s="4"/>
      <c r="C118" s="44" t="s">
        <v>79</v>
      </c>
      <c r="D118" s="5"/>
      <c r="E118" s="5"/>
      <c r="F118" s="5"/>
      <c r="G118" s="5"/>
      <c r="H118" s="6"/>
      <c r="I118" s="7"/>
      <c r="J118" s="7"/>
    </row>
    <row r="119" spans="2:25" ht="15.75" thickBot="1" x14ac:dyDescent="0.3">
      <c r="B119" s="11"/>
      <c r="C119" s="26"/>
      <c r="D119" s="12"/>
      <c r="E119" s="12"/>
      <c r="F119" s="12"/>
      <c r="G119" s="12"/>
      <c r="H119" s="13"/>
      <c r="I119" s="14"/>
      <c r="J119" s="14"/>
    </row>
    <row r="120" spans="2:25" ht="15.75" thickBot="1" x14ac:dyDescent="0.3">
      <c r="C120" s="27"/>
    </row>
    <row r="121" spans="2:25" s="3" customFormat="1" ht="19.5" thickBot="1" x14ac:dyDescent="0.3">
      <c r="B121" s="35"/>
      <c r="C121" s="36" t="s">
        <v>25</v>
      </c>
      <c r="D121" s="37"/>
      <c r="E121" s="37"/>
      <c r="F121" s="37"/>
      <c r="G121" s="37"/>
      <c r="H121" s="38">
        <f>ROUND(AVERAGE(H123,H129,H136),1)</f>
        <v>1</v>
      </c>
      <c r="I121" s="39"/>
      <c r="J121" s="39"/>
      <c r="Y121" s="34"/>
    </row>
    <row r="122" spans="2:25" s="28" customFormat="1" x14ac:dyDescent="0.25">
      <c r="B122" s="73"/>
      <c r="C122" s="33"/>
      <c r="D122" s="59"/>
      <c r="E122" s="59"/>
      <c r="F122" s="59"/>
      <c r="G122" s="59"/>
      <c r="H122" s="6"/>
      <c r="I122" s="7"/>
      <c r="J122" s="7"/>
      <c r="Y122" s="59"/>
    </row>
    <row r="123" spans="2:25" x14ac:dyDescent="0.25">
      <c r="B123" s="4"/>
      <c r="C123" s="9" t="s">
        <v>38</v>
      </c>
      <c r="D123" s="5"/>
      <c r="E123" s="5"/>
      <c r="F123" s="5"/>
      <c r="G123" s="5"/>
      <c r="H123" s="6">
        <f>IF(I127=1,2,IF(I126=1,1,0))</f>
        <v>2</v>
      </c>
      <c r="I123" s="7"/>
      <c r="J123" s="7"/>
    </row>
    <row r="124" spans="2:25" ht="8.1" customHeight="1" x14ac:dyDescent="0.25">
      <c r="B124" s="4"/>
      <c r="C124" s="5"/>
      <c r="D124" s="5"/>
      <c r="E124" s="5"/>
      <c r="F124" s="5"/>
      <c r="G124" s="5"/>
      <c r="H124" s="6"/>
      <c r="I124" s="7"/>
      <c r="J124" s="7"/>
    </row>
    <row r="125" spans="2:25" x14ac:dyDescent="0.25">
      <c r="B125" s="4"/>
      <c r="C125" s="5"/>
      <c r="D125" s="5"/>
      <c r="E125" s="5"/>
      <c r="F125" s="5"/>
      <c r="G125" s="5"/>
      <c r="H125" s="6" t="b">
        <v>1</v>
      </c>
      <c r="I125" s="7">
        <f>IF(H125=TRUE,1,0)</f>
        <v>1</v>
      </c>
      <c r="J125" s="7"/>
    </row>
    <row r="126" spans="2:25" x14ac:dyDescent="0.25">
      <c r="B126" s="4"/>
      <c r="C126" s="5"/>
      <c r="D126" s="5"/>
      <c r="E126" s="5"/>
      <c r="F126" s="5"/>
      <c r="G126" s="5"/>
      <c r="H126" s="6" t="b">
        <v>1</v>
      </c>
      <c r="I126" s="7">
        <f t="shared" ref="I126:I127" si="3">IF(H126=TRUE,1,0)</f>
        <v>1</v>
      </c>
      <c r="J126" s="7"/>
    </row>
    <row r="127" spans="2:25" x14ac:dyDescent="0.25">
      <c r="B127" s="4"/>
      <c r="C127" s="5"/>
      <c r="D127" s="5"/>
      <c r="E127" s="5"/>
      <c r="F127" s="5"/>
      <c r="G127" s="5"/>
      <c r="H127" s="6" t="b">
        <v>1</v>
      </c>
      <c r="I127" s="7">
        <f t="shared" si="3"/>
        <v>1</v>
      </c>
      <c r="J127" s="7"/>
    </row>
    <row r="128" spans="2:25" x14ac:dyDescent="0.25">
      <c r="B128" s="4"/>
      <c r="C128" s="5"/>
      <c r="D128" s="5"/>
      <c r="E128" s="5"/>
      <c r="F128" s="5"/>
      <c r="G128" s="5"/>
      <c r="H128" s="6"/>
      <c r="I128" s="7"/>
      <c r="J128" s="7"/>
    </row>
    <row r="129" spans="2:10" x14ac:dyDescent="0.25">
      <c r="B129" s="4"/>
      <c r="C129" s="9" t="s">
        <v>39</v>
      </c>
      <c r="D129" s="5"/>
      <c r="E129" s="5"/>
      <c r="F129" s="5"/>
      <c r="G129" s="5"/>
      <c r="H129" s="6">
        <f>IF(SUM(I131:I133)=3,2,IF((I131+I133)=2,1,0))</f>
        <v>0</v>
      </c>
      <c r="I129" s="7"/>
      <c r="J129" s="7"/>
    </row>
    <row r="130" spans="2:10" ht="8.1" customHeight="1" x14ac:dyDescent="0.25">
      <c r="B130" s="4"/>
      <c r="C130" s="5"/>
      <c r="D130" s="5"/>
      <c r="E130" s="5"/>
      <c r="F130" s="5"/>
      <c r="G130" s="5"/>
      <c r="H130" s="6"/>
      <c r="I130" s="7"/>
      <c r="J130" s="7"/>
    </row>
    <row r="131" spans="2:10" x14ac:dyDescent="0.25">
      <c r="B131" s="4"/>
      <c r="C131" s="5"/>
      <c r="D131" s="5"/>
      <c r="E131" s="5"/>
      <c r="F131" s="5"/>
      <c r="G131" s="5"/>
      <c r="H131" s="6" t="b">
        <v>0</v>
      </c>
      <c r="I131" s="7">
        <f>IF(H131=TRUE,1,0)</f>
        <v>0</v>
      </c>
      <c r="J131" s="7"/>
    </row>
    <row r="132" spans="2:10" x14ac:dyDescent="0.25">
      <c r="B132" s="4"/>
      <c r="C132" s="5"/>
      <c r="D132" s="5"/>
      <c r="E132" s="5"/>
      <c r="F132" s="5"/>
      <c r="G132" s="5"/>
      <c r="H132" s="6" t="b">
        <v>1</v>
      </c>
      <c r="I132" s="7">
        <f t="shared" ref="I132:I134" si="4">IF(H132=TRUE,1,0)</f>
        <v>1</v>
      </c>
      <c r="J132" s="7"/>
    </row>
    <row r="133" spans="2:10" x14ac:dyDescent="0.25">
      <c r="B133" s="4"/>
      <c r="C133" s="5"/>
      <c r="D133" s="5"/>
      <c r="E133" s="5"/>
      <c r="F133" s="5"/>
      <c r="G133" s="5"/>
      <c r="H133" s="6" t="b">
        <v>0</v>
      </c>
      <c r="I133" s="7">
        <f t="shared" si="4"/>
        <v>0</v>
      </c>
      <c r="J133" s="7"/>
    </row>
    <row r="134" spans="2:10" x14ac:dyDescent="0.25">
      <c r="B134" s="4"/>
      <c r="C134" s="5"/>
      <c r="D134" s="5"/>
      <c r="E134" s="5"/>
      <c r="F134" s="5"/>
      <c r="G134" s="5"/>
      <c r="H134" s="6" t="b">
        <v>0</v>
      </c>
      <c r="I134" s="7">
        <f t="shared" si="4"/>
        <v>0</v>
      </c>
      <c r="J134" s="7"/>
    </row>
    <row r="135" spans="2:10" x14ac:dyDescent="0.25">
      <c r="B135" s="4"/>
      <c r="C135" s="5"/>
      <c r="D135" s="5"/>
      <c r="E135" s="5"/>
      <c r="F135" s="5"/>
      <c r="G135" s="5"/>
      <c r="H135" s="6"/>
      <c r="I135" s="7"/>
      <c r="J135" s="7"/>
    </row>
    <row r="136" spans="2:10" ht="15" customHeight="1" x14ac:dyDescent="0.25">
      <c r="B136" s="4"/>
      <c r="C136" s="95" t="s">
        <v>40</v>
      </c>
      <c r="D136" s="95"/>
      <c r="E136" s="95"/>
      <c r="F136" s="95"/>
      <c r="G136" s="5"/>
      <c r="H136" s="6">
        <f>IF(AND(SUM(I139:I140)=2,SUM(I141:I142)&gt;0),2,IF(AND(SUM(I139:I140)&gt;0,SUM(I139:I143)&gt;1),1,0))</f>
        <v>1</v>
      </c>
      <c r="I136" s="7"/>
      <c r="J136" s="7"/>
    </row>
    <row r="137" spans="2:10" x14ac:dyDescent="0.25">
      <c r="B137" s="4"/>
      <c r="C137" s="95"/>
      <c r="D137" s="95"/>
      <c r="E137" s="95"/>
      <c r="F137" s="95"/>
      <c r="G137" s="5"/>
      <c r="H137" s="6"/>
      <c r="I137" s="7"/>
      <c r="J137" s="7"/>
    </row>
    <row r="138" spans="2:10" ht="8.1" customHeight="1" x14ac:dyDescent="0.25">
      <c r="B138" s="4"/>
      <c r="C138" s="5"/>
      <c r="D138" s="5"/>
      <c r="E138" s="5"/>
      <c r="F138" s="5"/>
      <c r="G138" s="5"/>
      <c r="H138" s="6"/>
      <c r="I138" s="7"/>
      <c r="J138" s="7"/>
    </row>
    <row r="139" spans="2:10" x14ac:dyDescent="0.25">
      <c r="B139" s="4"/>
      <c r="C139" s="5"/>
      <c r="D139" s="5"/>
      <c r="E139" s="5"/>
      <c r="F139" s="5"/>
      <c r="G139" s="5"/>
      <c r="H139" s="6" t="b">
        <v>0</v>
      </c>
      <c r="I139" s="7">
        <f>IF(H139=TRUE,1,0)</f>
        <v>0</v>
      </c>
      <c r="J139" s="7"/>
    </row>
    <row r="140" spans="2:10" x14ac:dyDescent="0.25">
      <c r="B140" s="4"/>
      <c r="C140" s="5"/>
      <c r="D140" s="5"/>
      <c r="E140" s="5"/>
      <c r="F140" s="5"/>
      <c r="G140" s="5"/>
      <c r="H140" s="6" t="b">
        <v>1</v>
      </c>
      <c r="I140" s="7">
        <f t="shared" ref="I140:I143" si="5">IF(H140=TRUE,1,0)</f>
        <v>1</v>
      </c>
      <c r="J140" s="7"/>
    </row>
    <row r="141" spans="2:10" x14ac:dyDescent="0.25">
      <c r="B141" s="4"/>
      <c r="C141" s="5"/>
      <c r="D141" s="5"/>
      <c r="E141" s="5"/>
      <c r="F141" s="5"/>
      <c r="G141" s="5"/>
      <c r="H141" s="6" t="b">
        <v>0</v>
      </c>
      <c r="I141" s="7">
        <f t="shared" si="5"/>
        <v>0</v>
      </c>
      <c r="J141" s="7"/>
    </row>
    <row r="142" spans="2:10" x14ac:dyDescent="0.25">
      <c r="B142" s="4"/>
      <c r="C142" s="5"/>
      <c r="D142" s="5"/>
      <c r="E142" s="5"/>
      <c r="F142" s="5"/>
      <c r="G142" s="5"/>
      <c r="H142" s="6" t="b">
        <v>1</v>
      </c>
      <c r="I142" s="7">
        <f t="shared" si="5"/>
        <v>1</v>
      </c>
      <c r="J142" s="7"/>
    </row>
    <row r="143" spans="2:10" x14ac:dyDescent="0.25">
      <c r="B143" s="4"/>
      <c r="C143" s="5"/>
      <c r="D143" s="5"/>
      <c r="E143" s="5"/>
      <c r="F143" s="5"/>
      <c r="G143" s="5"/>
      <c r="H143" s="6" t="b">
        <v>1</v>
      </c>
      <c r="I143" s="7">
        <f t="shared" si="5"/>
        <v>1</v>
      </c>
      <c r="J143" s="7"/>
    </row>
    <row r="144" spans="2:10" x14ac:dyDescent="0.25">
      <c r="B144" s="4"/>
      <c r="C144" s="5"/>
      <c r="D144" s="5"/>
      <c r="E144" s="5"/>
      <c r="F144" s="5"/>
      <c r="G144" s="5"/>
      <c r="H144" s="6"/>
      <c r="I144" s="7"/>
      <c r="J144" s="7"/>
    </row>
    <row r="145" spans="2:25" x14ac:dyDescent="0.25">
      <c r="B145" s="4"/>
      <c r="C145" s="9" t="s">
        <v>41</v>
      </c>
      <c r="D145" s="5"/>
      <c r="E145" s="5"/>
      <c r="F145" s="5"/>
      <c r="G145" s="5"/>
      <c r="H145" s="6"/>
      <c r="I145" s="7"/>
      <c r="J145" s="7"/>
    </row>
    <row r="146" spans="2:25" ht="8.1" customHeight="1" x14ac:dyDescent="0.25">
      <c r="B146" s="4"/>
      <c r="C146" s="5"/>
      <c r="D146" s="5"/>
      <c r="E146" s="5"/>
      <c r="F146" s="5"/>
      <c r="G146" s="5"/>
      <c r="H146" s="6"/>
      <c r="I146" s="7"/>
      <c r="J146" s="7"/>
    </row>
    <row r="147" spans="2:25" x14ac:dyDescent="0.25">
      <c r="B147" s="4"/>
      <c r="C147" s="5"/>
      <c r="D147" s="5"/>
      <c r="E147" s="5"/>
      <c r="F147" s="5"/>
      <c r="G147" s="5"/>
      <c r="H147" s="6" t="b">
        <v>0</v>
      </c>
      <c r="I147" s="7">
        <f t="shared" ref="I147:I151" si="6">IF(H147=TRUE,1,0)</f>
        <v>0</v>
      </c>
      <c r="J147" s="7"/>
    </row>
    <row r="148" spans="2:25" x14ac:dyDescent="0.25">
      <c r="B148" s="4"/>
      <c r="C148" s="5"/>
      <c r="D148" s="5"/>
      <c r="E148" s="5"/>
      <c r="F148" s="5"/>
      <c r="G148" s="5"/>
      <c r="H148" s="6" t="b">
        <v>0</v>
      </c>
      <c r="I148" s="7">
        <f t="shared" si="6"/>
        <v>0</v>
      </c>
      <c r="J148" s="7"/>
    </row>
    <row r="149" spans="2:25" x14ac:dyDescent="0.25">
      <c r="B149" s="4"/>
      <c r="C149" s="5"/>
      <c r="D149" s="5"/>
      <c r="E149" s="5"/>
      <c r="F149" s="5"/>
      <c r="G149" s="5"/>
      <c r="H149" s="6" t="b">
        <v>0</v>
      </c>
      <c r="I149" s="7">
        <f t="shared" si="6"/>
        <v>0</v>
      </c>
      <c r="J149" s="7"/>
    </row>
    <row r="150" spans="2:25" x14ac:dyDescent="0.25">
      <c r="B150" s="4"/>
      <c r="C150" s="5"/>
      <c r="D150" s="5"/>
      <c r="E150" s="5"/>
      <c r="F150" s="5"/>
      <c r="G150" s="5"/>
      <c r="H150" s="6" t="b">
        <v>1</v>
      </c>
      <c r="I150" s="7">
        <f t="shared" si="6"/>
        <v>1</v>
      </c>
      <c r="J150" s="7"/>
    </row>
    <row r="151" spans="2:25" x14ac:dyDescent="0.25">
      <c r="B151" s="4"/>
      <c r="C151" s="5"/>
      <c r="D151" s="5"/>
      <c r="E151" s="5"/>
      <c r="F151" s="5"/>
      <c r="G151" s="5"/>
      <c r="H151" s="6" t="b">
        <v>0</v>
      </c>
      <c r="I151" s="7">
        <f t="shared" si="6"/>
        <v>0</v>
      </c>
      <c r="J151" s="7"/>
    </row>
    <row r="152" spans="2:25" ht="15.75" thickBot="1" x14ac:dyDescent="0.3">
      <c r="B152" s="11"/>
      <c r="C152" s="12"/>
      <c r="D152" s="12"/>
      <c r="E152" s="12"/>
      <c r="F152" s="12"/>
      <c r="G152" s="12"/>
      <c r="H152" s="13"/>
      <c r="I152" s="14"/>
      <c r="J152" s="14"/>
    </row>
    <row r="153" spans="2:25" ht="15.75" thickBot="1" x14ac:dyDescent="0.3"/>
    <row r="154" spans="2:25" s="3" customFormat="1" ht="19.5" thickBot="1" x14ac:dyDescent="0.3">
      <c r="B154" s="35"/>
      <c r="C154" s="36" t="s">
        <v>69</v>
      </c>
      <c r="D154" s="37"/>
      <c r="E154" s="37"/>
      <c r="F154" s="37"/>
      <c r="G154" s="37"/>
      <c r="H154" s="38">
        <f>MIN(H164,ROUND(AVERAGE(H162:H177),1))</f>
        <v>1.4</v>
      </c>
      <c r="I154" s="39"/>
      <c r="J154" s="39"/>
      <c r="Y154" s="34"/>
    </row>
    <row r="155" spans="2:25" s="28" customFormat="1" x14ac:dyDescent="0.25">
      <c r="B155" s="73"/>
      <c r="C155" s="33"/>
      <c r="D155" s="59"/>
      <c r="E155" s="59"/>
      <c r="F155" s="59"/>
      <c r="G155" s="59"/>
      <c r="H155" s="6"/>
      <c r="I155" s="7"/>
      <c r="J155" s="7"/>
      <c r="Y155" s="59"/>
    </row>
    <row r="156" spans="2:25" x14ac:dyDescent="0.25">
      <c r="B156" s="4"/>
      <c r="C156" s="8" t="s">
        <v>70</v>
      </c>
      <c r="D156" s="33"/>
      <c r="E156" s="33"/>
      <c r="F156" s="43">
        <v>3</v>
      </c>
      <c r="G156" s="5"/>
      <c r="H156" s="6"/>
      <c r="I156" s="7"/>
      <c r="J156" s="7"/>
    </row>
    <row r="157" spans="2:25" ht="8.1" customHeight="1" x14ac:dyDescent="0.25">
      <c r="B157" s="4"/>
      <c r="C157" s="33"/>
      <c r="D157" s="33"/>
      <c r="E157" s="33"/>
      <c r="F157" s="32"/>
      <c r="G157" s="5"/>
      <c r="H157" s="6"/>
      <c r="I157" s="7"/>
      <c r="J157" s="7"/>
    </row>
    <row r="158" spans="2:25" x14ac:dyDescent="0.25">
      <c r="B158" s="4"/>
      <c r="C158" s="8" t="s">
        <v>120</v>
      </c>
      <c r="D158" s="33"/>
      <c r="E158" s="33"/>
      <c r="F158" s="43">
        <v>10</v>
      </c>
      <c r="G158" s="5"/>
      <c r="H158" s="6"/>
      <c r="I158" s="7"/>
      <c r="J158" s="7"/>
    </row>
    <row r="159" spans="2:25" ht="8.1" customHeight="1" x14ac:dyDescent="0.25">
      <c r="B159" s="4"/>
      <c r="C159" s="33"/>
      <c r="D159" s="33"/>
      <c r="E159" s="33"/>
      <c r="F159" s="32"/>
      <c r="G159" s="5"/>
      <c r="H159" s="6"/>
      <c r="I159" s="7"/>
      <c r="J159" s="7"/>
    </row>
    <row r="160" spans="2:25" x14ac:dyDescent="0.25">
      <c r="B160" s="4"/>
      <c r="C160" s="8" t="s">
        <v>77</v>
      </c>
      <c r="D160" s="33"/>
      <c r="E160" s="33"/>
      <c r="F160" s="43">
        <v>36</v>
      </c>
      <c r="G160" s="5"/>
      <c r="H160" s="6"/>
      <c r="I160" s="7"/>
      <c r="J160" s="7"/>
    </row>
    <row r="161" spans="2:10" ht="8.1" customHeight="1" x14ac:dyDescent="0.25">
      <c r="B161" s="4"/>
      <c r="C161" s="33"/>
      <c r="D161" s="33"/>
      <c r="E161" s="33"/>
      <c r="F161" s="32"/>
      <c r="G161" s="5"/>
      <c r="H161" s="6"/>
      <c r="I161" s="7"/>
      <c r="J161" s="7"/>
    </row>
    <row r="162" spans="2:10" x14ac:dyDescent="0.25">
      <c r="B162" s="4"/>
      <c r="C162" s="8" t="s">
        <v>71</v>
      </c>
      <c r="D162" s="33"/>
      <c r="E162" s="33"/>
      <c r="F162" s="43">
        <v>8</v>
      </c>
      <c r="G162" s="5"/>
      <c r="H162" s="6">
        <f>IF(I162&gt;=0.75,2,IF(I162&gt;=0.5,1,0))</f>
        <v>2</v>
      </c>
      <c r="I162" s="7">
        <f>F162/$F$158</f>
        <v>0.8</v>
      </c>
      <c r="J162" s="7"/>
    </row>
    <row r="163" spans="2:10" ht="8.1" customHeight="1" x14ac:dyDescent="0.25">
      <c r="B163" s="4"/>
      <c r="C163" s="33"/>
      <c r="D163" s="33"/>
      <c r="E163" s="33"/>
      <c r="F163" s="32"/>
      <c r="G163" s="5"/>
      <c r="H163" s="6"/>
      <c r="I163" s="7"/>
      <c r="J163" s="7"/>
    </row>
    <row r="164" spans="2:10" x14ac:dyDescent="0.25">
      <c r="B164" s="4"/>
      <c r="C164" s="8" t="s">
        <v>72</v>
      </c>
      <c r="D164" s="33"/>
      <c r="E164" s="33"/>
      <c r="F164" s="43">
        <v>4</v>
      </c>
      <c r="G164" s="5"/>
      <c r="H164" s="6">
        <f>IF(F164&gt;=(F156+1),2,IF(F164=F156,1,0))</f>
        <v>2</v>
      </c>
      <c r="I164" s="7"/>
      <c r="J164" s="7"/>
    </row>
    <row r="165" spans="2:10" ht="8.1" customHeight="1" x14ac:dyDescent="0.25">
      <c r="B165" s="4"/>
      <c r="C165" s="33"/>
      <c r="D165" s="33"/>
      <c r="E165" s="33"/>
      <c r="F165" s="32"/>
      <c r="G165" s="5"/>
      <c r="H165" s="6"/>
      <c r="I165" s="7"/>
      <c r="J165" s="7"/>
    </row>
    <row r="166" spans="2:10" x14ac:dyDescent="0.25">
      <c r="B166" s="4"/>
      <c r="C166" s="8" t="s">
        <v>75</v>
      </c>
      <c r="D166" s="33"/>
      <c r="E166" s="33"/>
      <c r="F166" s="43">
        <v>4</v>
      </c>
      <c r="G166" s="5"/>
      <c r="H166" s="6">
        <f>IF(I166&lt;12,2,IF(I166=12,1,0))</f>
        <v>2</v>
      </c>
      <c r="I166" s="7">
        <f>F160/F166</f>
        <v>9</v>
      </c>
      <c r="J166" s="7"/>
    </row>
    <row r="167" spans="2:10" ht="8.1" customHeight="1" x14ac:dyDescent="0.25">
      <c r="B167" s="4"/>
      <c r="C167" s="33"/>
      <c r="D167" s="33"/>
      <c r="E167" s="33"/>
      <c r="F167" s="32"/>
      <c r="G167" s="5"/>
      <c r="H167" s="6"/>
      <c r="I167" s="7"/>
      <c r="J167" s="7"/>
    </row>
    <row r="168" spans="2:10" x14ac:dyDescent="0.25">
      <c r="B168" s="4"/>
      <c r="C168" s="8" t="s">
        <v>73</v>
      </c>
      <c r="D168" s="33"/>
      <c r="E168" s="33"/>
      <c r="F168" s="43">
        <v>0</v>
      </c>
      <c r="G168" s="5"/>
      <c r="H168" s="6">
        <f>IF(F168&gt;0,2,1)</f>
        <v>1</v>
      </c>
      <c r="I168" s="7"/>
      <c r="J168" s="7"/>
    </row>
    <row r="169" spans="2:10" ht="8.1" customHeight="1" x14ac:dyDescent="0.25">
      <c r="B169" s="4"/>
      <c r="C169" s="33"/>
      <c r="D169" s="33"/>
      <c r="E169" s="33"/>
      <c r="F169" s="5"/>
      <c r="G169" s="5"/>
      <c r="H169" s="6"/>
      <c r="I169" s="7"/>
      <c r="J169" s="7"/>
    </row>
    <row r="170" spans="2:10" ht="15" customHeight="1" x14ac:dyDescent="0.25">
      <c r="B170" s="4"/>
      <c r="C170" s="96" t="s">
        <v>74</v>
      </c>
      <c r="D170" s="96"/>
      <c r="E170" s="96"/>
      <c r="F170" s="5"/>
      <c r="G170" s="5"/>
      <c r="H170" s="6"/>
      <c r="I170" s="7"/>
      <c r="J170" s="7"/>
    </row>
    <row r="171" spans="2:10" x14ac:dyDescent="0.25">
      <c r="B171" s="4"/>
      <c r="C171" s="96"/>
      <c r="D171" s="96"/>
      <c r="E171" s="96"/>
      <c r="F171" s="5"/>
      <c r="G171" s="5"/>
      <c r="H171" s="6"/>
      <c r="I171" s="7"/>
      <c r="J171" s="7"/>
    </row>
    <row r="172" spans="2:10" ht="8.1" customHeight="1" x14ac:dyDescent="0.25">
      <c r="B172" s="4"/>
      <c r="C172" s="5"/>
      <c r="D172" s="5"/>
      <c r="E172" s="5"/>
      <c r="F172" s="5"/>
      <c r="G172" s="5"/>
      <c r="H172" s="6"/>
      <c r="I172" s="7"/>
      <c r="J172" s="7"/>
    </row>
    <row r="173" spans="2:10" x14ac:dyDescent="0.25">
      <c r="B173" s="4"/>
      <c r="C173" s="5"/>
      <c r="D173" s="5"/>
      <c r="E173" s="5"/>
      <c r="F173" s="5"/>
      <c r="G173" s="5"/>
      <c r="H173" s="6">
        <f>IF(I173=TRUE,2,1)</f>
        <v>1</v>
      </c>
      <c r="I173" s="7" t="b">
        <v>0</v>
      </c>
      <c r="J173" s="7"/>
    </row>
    <row r="174" spans="2:10" ht="8.1" customHeight="1" x14ac:dyDescent="0.25">
      <c r="B174" s="4"/>
      <c r="C174" s="5"/>
      <c r="D174" s="5"/>
      <c r="E174" s="5"/>
      <c r="F174" s="5"/>
      <c r="G174" s="5"/>
      <c r="H174" s="6"/>
      <c r="I174" s="7"/>
      <c r="J174" s="7"/>
    </row>
    <row r="175" spans="2:10" x14ac:dyDescent="0.25">
      <c r="B175" s="4"/>
      <c r="C175" s="5"/>
      <c r="D175" s="5"/>
      <c r="E175" s="5"/>
      <c r="F175" s="5"/>
      <c r="G175" s="5"/>
      <c r="H175" s="6">
        <f t="shared" ref="H175:H177" si="7">IF(I175=TRUE,2,1)</f>
        <v>1</v>
      </c>
      <c r="I175" s="7" t="b">
        <v>0</v>
      </c>
      <c r="J175" s="7"/>
    </row>
    <row r="176" spans="2:10" ht="8.1" customHeight="1" x14ac:dyDescent="0.25">
      <c r="B176" s="4"/>
      <c r="C176" s="5"/>
      <c r="D176" s="5"/>
      <c r="E176" s="5"/>
      <c r="F176" s="5"/>
      <c r="G176" s="5"/>
      <c r="H176" s="6"/>
      <c r="I176" s="7"/>
      <c r="J176" s="7"/>
    </row>
    <row r="177" spans="2:29" x14ac:dyDescent="0.25">
      <c r="B177" s="4"/>
      <c r="C177" s="5"/>
      <c r="D177" s="5"/>
      <c r="E177" s="5"/>
      <c r="F177" s="5"/>
      <c r="G177" s="5"/>
      <c r="H177" s="6">
        <f t="shared" si="7"/>
        <v>1</v>
      </c>
      <c r="I177" s="7" t="b">
        <v>0</v>
      </c>
      <c r="J177" s="7"/>
    </row>
    <row r="178" spans="2:29" ht="15.75" thickBot="1" x14ac:dyDescent="0.3">
      <c r="B178" s="11"/>
      <c r="C178" s="12"/>
      <c r="D178" s="12"/>
      <c r="E178" s="12"/>
      <c r="F178" s="12"/>
      <c r="G178" s="12"/>
      <c r="H178" s="13"/>
      <c r="I178" s="14"/>
      <c r="J178" s="14"/>
    </row>
    <row r="179" spans="2:29" ht="15.75" thickBot="1" x14ac:dyDescent="0.3"/>
    <row r="180" spans="2:29" s="3" customFormat="1" ht="19.5" thickBot="1" x14ac:dyDescent="0.3">
      <c r="B180" s="35"/>
      <c r="C180" s="36" t="s">
        <v>119</v>
      </c>
      <c r="D180" s="37"/>
      <c r="E180" s="37"/>
      <c r="F180" s="37"/>
      <c r="H180" s="38">
        <f>ROUND(IF(I14=1,AVERAGE(L180,P180,T180,X180,AB180),AVERAGE(P180,T180,X180,AB180)),1)</f>
        <v>0.8</v>
      </c>
      <c r="J180" s="47" t="s">
        <v>1</v>
      </c>
      <c r="K180" s="47"/>
      <c r="L180" s="38">
        <f>ROUND(AVERAGE(L182:L247),1)</f>
        <v>1.1000000000000001</v>
      </c>
      <c r="M180" s="47"/>
      <c r="N180" s="47" t="s">
        <v>2</v>
      </c>
      <c r="O180" s="47"/>
      <c r="P180" s="38">
        <f>ROUND(AVERAGE(P182:P247),1)</f>
        <v>0.9</v>
      </c>
      <c r="Q180" s="47"/>
      <c r="R180" s="47" t="s">
        <v>3</v>
      </c>
      <c r="S180" s="47"/>
      <c r="T180" s="38">
        <f>ROUND(AVERAGE(T182:T247),1)</f>
        <v>0.8</v>
      </c>
      <c r="U180" s="47"/>
      <c r="V180" s="47" t="s">
        <v>4</v>
      </c>
      <c r="W180" s="47"/>
      <c r="X180" s="38">
        <f>MIN(ROUND(AVERAGE(X182:X247),1),X241)</f>
        <v>0</v>
      </c>
      <c r="Y180" s="47"/>
      <c r="Z180" s="47" t="s">
        <v>5</v>
      </c>
      <c r="AA180" s="47"/>
      <c r="AB180" s="38">
        <f>ROUND(AVERAGE(AB182:AB247),1)</f>
        <v>1.4</v>
      </c>
      <c r="AC180" s="57"/>
    </row>
    <row r="181" spans="2:29" x14ac:dyDescent="0.25">
      <c r="B181" s="4"/>
      <c r="C181" s="5"/>
      <c r="D181" s="5"/>
      <c r="E181" s="5"/>
      <c r="F181" s="5"/>
      <c r="G181" s="82"/>
      <c r="H181" s="82"/>
      <c r="I181" s="82"/>
      <c r="J181" s="46"/>
      <c r="K181" s="46"/>
      <c r="L181" s="46"/>
      <c r="M181" s="46"/>
      <c r="N181" s="46"/>
      <c r="O181" s="6"/>
      <c r="P181" s="46"/>
      <c r="Q181" s="46"/>
      <c r="R181" s="46"/>
      <c r="S181" s="6"/>
      <c r="T181" s="46"/>
      <c r="U181" s="46"/>
      <c r="V181" s="46"/>
      <c r="W181" s="6"/>
      <c r="X181" s="46"/>
      <c r="Y181" s="46"/>
      <c r="Z181" s="46"/>
      <c r="AA181" s="6"/>
      <c r="AB181" s="46"/>
      <c r="AC181" s="84"/>
    </row>
    <row r="182" spans="2:29" ht="15" customHeight="1" x14ac:dyDescent="0.25">
      <c r="B182" s="4"/>
      <c r="C182" s="97" t="s">
        <v>121</v>
      </c>
      <c r="D182" s="98"/>
      <c r="E182" s="98"/>
      <c r="F182" s="98"/>
      <c r="G182" s="82"/>
      <c r="H182" s="82"/>
      <c r="I182" s="82"/>
      <c r="J182" s="80">
        <v>1</v>
      </c>
      <c r="K182" s="6"/>
      <c r="L182" s="46">
        <f>IF(AND(J182&gt;3,J182&lt;7),2,IF(AND(J182&gt;6,J182&lt;10),1,0))</f>
        <v>0</v>
      </c>
      <c r="M182" s="46"/>
      <c r="N182" s="80">
        <v>1</v>
      </c>
      <c r="O182" s="6"/>
      <c r="P182" s="46">
        <f>IF(N182&gt;8,2,IF(N182&gt;5,1,0))</f>
        <v>0</v>
      </c>
      <c r="Q182" s="46"/>
      <c r="R182" s="80">
        <v>1</v>
      </c>
      <c r="S182" s="6"/>
      <c r="T182" s="46">
        <f>IF(R182&gt;8,2,IF(R182&gt;5,1,0))</f>
        <v>0</v>
      </c>
      <c r="U182" s="46"/>
      <c r="V182" s="80">
        <v>0</v>
      </c>
      <c r="W182" s="6"/>
      <c r="X182" s="46">
        <f>IF(V182&gt;1,2,IF(V182=1,1,0))</f>
        <v>0</v>
      </c>
      <c r="Y182" s="46"/>
      <c r="Z182" s="80">
        <v>1</v>
      </c>
      <c r="AA182" s="6"/>
      <c r="AB182" s="46">
        <f>IF(Z182&gt;1,2,IF(Z182=1,1,0))</f>
        <v>1</v>
      </c>
      <c r="AC182" s="84"/>
    </row>
    <row r="183" spans="2:29" ht="8.1" customHeight="1" x14ac:dyDescent="0.25">
      <c r="B183" s="4"/>
      <c r="C183" s="5"/>
      <c r="D183" s="5"/>
      <c r="E183" s="5"/>
      <c r="F183" s="5"/>
      <c r="G183" s="82"/>
      <c r="H183" s="82"/>
      <c r="I183" s="82"/>
      <c r="J183" s="46"/>
      <c r="K183" s="6"/>
      <c r="L183" s="46"/>
      <c r="M183" s="46"/>
      <c r="N183" s="46"/>
      <c r="O183" s="6"/>
      <c r="P183" s="46"/>
      <c r="Q183" s="46"/>
      <c r="R183" s="46"/>
      <c r="S183" s="6"/>
      <c r="T183" s="46"/>
      <c r="U183" s="46"/>
      <c r="V183" s="46"/>
      <c r="W183" s="6"/>
      <c r="X183" s="46"/>
      <c r="Y183" s="46"/>
      <c r="Z183" s="46"/>
      <c r="AA183" s="6"/>
      <c r="AB183" s="46"/>
      <c r="AC183" s="84"/>
    </row>
    <row r="184" spans="2:29" ht="15" customHeight="1" x14ac:dyDescent="0.25">
      <c r="B184" s="4"/>
      <c r="C184" s="97" t="s">
        <v>81</v>
      </c>
      <c r="D184" s="99"/>
      <c r="E184" s="99"/>
      <c r="F184" s="99"/>
      <c r="G184" s="82"/>
      <c r="H184" s="82"/>
      <c r="I184" s="82"/>
      <c r="J184" s="80">
        <v>3</v>
      </c>
      <c r="K184" s="6">
        <f>J184/$D$14</f>
        <v>1</v>
      </c>
      <c r="L184" s="46">
        <f>IF(K184&lt;0.5,0,IF(K184&gt;=0.75,2,1))</f>
        <v>2</v>
      </c>
      <c r="M184" s="46"/>
      <c r="N184" s="80">
        <v>2</v>
      </c>
      <c r="O184" s="6">
        <f>N184/$D$15</f>
        <v>0.33333333333333331</v>
      </c>
      <c r="P184" s="46">
        <f>IF(O184&lt;0.5,0,IF(O184&gt;=0.75,2,1))</f>
        <v>0</v>
      </c>
      <c r="Q184" s="46"/>
      <c r="R184" s="80">
        <v>2</v>
      </c>
      <c r="S184" s="6">
        <f>R184/$D$16</f>
        <v>0.5</v>
      </c>
      <c r="T184" s="46">
        <f>IF(S184&lt;0.5,0,IF(S184&gt;=0.75,2,1))</f>
        <v>1</v>
      </c>
      <c r="U184" s="46"/>
      <c r="V184" s="80">
        <v>2</v>
      </c>
      <c r="W184" s="6">
        <f>V184/$D$17</f>
        <v>0.66666666666666663</v>
      </c>
      <c r="X184" s="46">
        <f>IF(W184&lt;0.5,0,IF(W184&gt;=0.75,2,1))</f>
        <v>1</v>
      </c>
      <c r="Y184" s="46"/>
      <c r="Z184" s="79"/>
      <c r="AA184" s="6"/>
      <c r="AB184" s="79"/>
      <c r="AC184" s="84"/>
    </row>
    <row r="185" spans="2:29" ht="8.1" customHeight="1" x14ac:dyDescent="0.25">
      <c r="B185" s="4"/>
      <c r="C185" s="5"/>
      <c r="D185" s="5"/>
      <c r="E185" s="5"/>
      <c r="F185" s="5"/>
      <c r="G185" s="82"/>
      <c r="H185" s="82"/>
      <c r="I185" s="82"/>
      <c r="J185" s="46"/>
      <c r="K185" s="6"/>
      <c r="L185" s="46"/>
      <c r="M185" s="46"/>
      <c r="N185" s="46"/>
      <c r="O185" s="6"/>
      <c r="P185" s="46"/>
      <c r="Q185" s="46"/>
      <c r="R185" s="46"/>
      <c r="S185" s="6"/>
      <c r="T185" s="46"/>
      <c r="U185" s="46"/>
      <c r="V185" s="46"/>
      <c r="W185" s="6"/>
      <c r="X185" s="46"/>
      <c r="Y185" s="46"/>
      <c r="Z185" s="46"/>
      <c r="AA185" s="6"/>
      <c r="AB185" s="46"/>
      <c r="AC185" s="84"/>
    </row>
    <row r="186" spans="2:29" ht="15" customHeight="1" x14ac:dyDescent="0.25">
      <c r="B186" s="4"/>
      <c r="C186" s="97" t="s">
        <v>82</v>
      </c>
      <c r="D186" s="99"/>
      <c r="E186" s="99"/>
      <c r="F186" s="99"/>
      <c r="G186" s="82"/>
      <c r="H186" s="82"/>
      <c r="I186" s="82"/>
      <c r="J186" s="80">
        <v>14</v>
      </c>
      <c r="K186" s="6">
        <f>J186/$E$14</f>
        <v>0.93333333333333335</v>
      </c>
      <c r="L186" s="46">
        <f>IF(K186&lt;0.5,0,IF(K186&gt;=0.75,2,1))</f>
        <v>2</v>
      </c>
      <c r="M186" s="46"/>
      <c r="N186" s="80">
        <v>15</v>
      </c>
      <c r="O186" s="6">
        <f>N186/$E$15</f>
        <v>0.75</v>
      </c>
      <c r="P186" s="46">
        <f>IF(O186&lt;0.5,0,IF(O186&gt;=0.75,2,1))</f>
        <v>2</v>
      </c>
      <c r="Q186" s="46"/>
      <c r="R186" s="80">
        <v>12</v>
      </c>
      <c r="S186" s="6">
        <f>R186/$E$16</f>
        <v>0.75</v>
      </c>
      <c r="T186" s="46">
        <f>IF(S186&lt;0.5,0,IF(S186&gt;=0.75,2,1))</f>
        <v>2</v>
      </c>
      <c r="U186" s="46"/>
      <c r="V186" s="80">
        <v>12</v>
      </c>
      <c r="W186" s="6">
        <f>V186/$E$17</f>
        <v>1.3333333333333333</v>
      </c>
      <c r="X186" s="46">
        <f>IF(W186&lt;0.5,0,IF(W186&gt;=0.75,2,1))</f>
        <v>2</v>
      </c>
      <c r="Y186" s="46"/>
      <c r="Z186" s="80">
        <v>17</v>
      </c>
      <c r="AA186" s="6">
        <f>Z186/$E$18</f>
        <v>0.89473684210526316</v>
      </c>
      <c r="AB186" s="46">
        <f>IF(AA186&lt;0.5,0,IF(AA186&gt;=0.75,2,1))</f>
        <v>2</v>
      </c>
      <c r="AC186" s="84"/>
    </row>
    <row r="187" spans="2:29" ht="8.1" customHeight="1" x14ac:dyDescent="0.25">
      <c r="B187" s="4"/>
      <c r="C187" s="51"/>
      <c r="D187" s="52"/>
      <c r="E187" s="52"/>
      <c r="F187" s="52"/>
      <c r="G187" s="82"/>
      <c r="H187" s="82"/>
      <c r="I187" s="82"/>
      <c r="J187" s="46"/>
      <c r="K187" s="6"/>
      <c r="L187" s="46"/>
      <c r="M187" s="46"/>
      <c r="N187" s="46"/>
      <c r="O187" s="6"/>
      <c r="P187" s="46"/>
      <c r="Q187" s="46"/>
      <c r="R187" s="46"/>
      <c r="S187" s="6"/>
      <c r="T187" s="46"/>
      <c r="U187" s="46"/>
      <c r="V187" s="46"/>
      <c r="W187" s="6"/>
      <c r="X187" s="46"/>
      <c r="Y187" s="46"/>
      <c r="Z187" s="46"/>
      <c r="AA187" s="6"/>
      <c r="AB187" s="46"/>
      <c r="AC187" s="84"/>
    </row>
    <row r="188" spans="2:29" ht="15" customHeight="1" x14ac:dyDescent="0.25">
      <c r="B188" s="4"/>
      <c r="C188" s="97" t="s">
        <v>89</v>
      </c>
      <c r="D188" s="99"/>
      <c r="E188" s="99"/>
      <c r="F188" s="99"/>
      <c r="G188" s="82"/>
      <c r="H188" s="82"/>
      <c r="I188" s="82"/>
      <c r="J188" s="61">
        <f>IF(ISNUMBER(J186/J184),J186/J184,"")</f>
        <v>4.666666666666667</v>
      </c>
      <c r="K188" s="6"/>
      <c r="L188" s="46">
        <f>IF(J188&lt;=5,2,IF(J188&lt;=8,1,0))</f>
        <v>2</v>
      </c>
      <c r="M188" s="46"/>
      <c r="N188" s="61">
        <f>IF(ISNUMBER(N186/N184),N186/N184,"")</f>
        <v>7.5</v>
      </c>
      <c r="O188" s="6"/>
      <c r="P188" s="46">
        <f>IF(N188&lt;=6,2,IF(N188&lt;=9,1,0))</f>
        <v>1</v>
      </c>
      <c r="Q188" s="46"/>
      <c r="R188" s="61">
        <f>IF(ISNUMBER(R186/R184),R186/R184,"")</f>
        <v>6</v>
      </c>
      <c r="S188" s="6"/>
      <c r="T188" s="46">
        <f>IF(R188&lt;=12,2,IF(R188&lt;=15,1,0))</f>
        <v>2</v>
      </c>
      <c r="U188" s="46"/>
      <c r="V188" s="87"/>
      <c r="W188" s="6"/>
      <c r="X188" s="87"/>
      <c r="Y188" s="46"/>
      <c r="Z188" s="79" t="str">
        <f>IF(ISNUMBER(Z186/Z184),Z186/Z184,"")</f>
        <v/>
      </c>
      <c r="AA188" s="6"/>
      <c r="AB188" s="79"/>
      <c r="AC188" s="84"/>
    </row>
    <row r="189" spans="2:29" ht="8.1" customHeight="1" x14ac:dyDescent="0.25">
      <c r="B189" s="4"/>
      <c r="C189" s="51"/>
      <c r="D189" s="52"/>
      <c r="E189" s="52"/>
      <c r="F189" s="52"/>
      <c r="G189" s="82"/>
      <c r="H189" s="82"/>
      <c r="I189" s="82"/>
      <c r="J189" s="46"/>
      <c r="K189" s="6"/>
      <c r="L189" s="46"/>
      <c r="M189" s="46"/>
      <c r="N189" s="46"/>
      <c r="O189" s="6"/>
      <c r="P189" s="46"/>
      <c r="Q189" s="46"/>
      <c r="R189" s="46"/>
      <c r="S189" s="6"/>
      <c r="T189" s="46"/>
      <c r="U189" s="46"/>
      <c r="V189" s="46"/>
      <c r="W189" s="6"/>
      <c r="X189" s="46"/>
      <c r="Y189" s="46"/>
      <c r="Z189" s="46"/>
      <c r="AA189" s="6"/>
      <c r="AB189" s="46"/>
      <c r="AC189" s="84"/>
    </row>
    <row r="190" spans="2:29" ht="15" customHeight="1" x14ac:dyDescent="0.25">
      <c r="B190" s="4"/>
      <c r="C190" s="97" t="s">
        <v>83</v>
      </c>
      <c r="D190" s="99"/>
      <c r="E190" s="99"/>
      <c r="F190" s="99"/>
      <c r="G190" s="82"/>
      <c r="H190" s="82"/>
      <c r="I190" s="82"/>
      <c r="J190" s="81">
        <v>15</v>
      </c>
      <c r="K190" s="6"/>
      <c r="L190" s="46">
        <f>IF(AND(J190&gt;14,J190&lt;21),2,IF(AND(J190&gt;10,J190&lt;26),1,0))</f>
        <v>2</v>
      </c>
      <c r="M190" s="46"/>
      <c r="N190" s="81">
        <v>12</v>
      </c>
      <c r="O190" s="6"/>
      <c r="P190" s="46">
        <f>IF(AND(N190&gt;14,N190&lt;21),2,IF(AND(N190&gt;10,N190&lt;26),1,0))</f>
        <v>1</v>
      </c>
      <c r="Q190" s="46"/>
      <c r="R190" s="81">
        <v>7</v>
      </c>
      <c r="S190" s="6"/>
      <c r="T190" s="46">
        <f>IF(AND(R190&gt;5,R190&lt;9),2,IF(AND(R190&gt;3,R190&lt;11),1,0))</f>
        <v>2</v>
      </c>
      <c r="U190" s="46"/>
      <c r="V190" s="81">
        <v>6</v>
      </c>
      <c r="W190" s="6"/>
      <c r="X190" s="46">
        <f>IF(AND(V190&gt;4,V190&lt;9),2,IF(AND(V190&gt;3,V190&lt;11),1,0))</f>
        <v>2</v>
      </c>
      <c r="Y190" s="46"/>
      <c r="Z190" s="79"/>
      <c r="AA190" s="6"/>
      <c r="AB190" s="79"/>
      <c r="AC190" s="84"/>
    </row>
    <row r="191" spans="2:29" ht="8.1" customHeight="1" x14ac:dyDescent="0.25">
      <c r="B191" s="4"/>
      <c r="C191" s="51"/>
      <c r="D191" s="52"/>
      <c r="E191" s="52"/>
      <c r="F191" s="52"/>
      <c r="G191" s="82"/>
      <c r="H191" s="82"/>
      <c r="I191" s="82"/>
      <c r="J191" s="46"/>
      <c r="K191" s="6"/>
      <c r="L191" s="46"/>
      <c r="M191" s="46"/>
      <c r="N191" s="46"/>
      <c r="O191" s="6"/>
      <c r="P191" s="46"/>
      <c r="Q191" s="46"/>
      <c r="R191" s="46"/>
      <c r="S191" s="6"/>
      <c r="T191" s="46"/>
      <c r="U191" s="46"/>
      <c r="V191" s="46"/>
      <c r="W191" s="6"/>
      <c r="X191" s="46"/>
      <c r="Y191" s="46"/>
      <c r="Z191" s="46"/>
      <c r="AA191" s="6"/>
      <c r="AB191" s="46"/>
      <c r="AC191" s="84"/>
    </row>
    <row r="192" spans="2:29" ht="15" customHeight="1" x14ac:dyDescent="0.25">
      <c r="B192" s="4"/>
      <c r="C192" s="97" t="s">
        <v>125</v>
      </c>
      <c r="D192" s="99"/>
      <c r="E192" s="99"/>
      <c r="F192" s="99"/>
      <c r="G192" s="82"/>
      <c r="H192" s="82"/>
      <c r="I192" s="82"/>
      <c r="J192" s="80">
        <v>18</v>
      </c>
      <c r="K192" s="6"/>
      <c r="L192" s="46">
        <f>IF(J192&gt;=20,2,IF(J192=19,1,0))</f>
        <v>0</v>
      </c>
      <c r="M192" s="46"/>
      <c r="N192" s="80">
        <v>18</v>
      </c>
      <c r="O192" s="6"/>
      <c r="P192" s="46">
        <f>IF(N192&gt;=17,2,0)</f>
        <v>2</v>
      </c>
      <c r="Q192" s="46"/>
      <c r="R192" s="80">
        <v>17</v>
      </c>
      <c r="S192" s="6"/>
      <c r="T192" s="46">
        <f>IF(R192&gt;=17,2,0)</f>
        <v>2</v>
      </c>
      <c r="U192" s="46"/>
      <c r="V192" s="80">
        <v>19</v>
      </c>
      <c r="W192" s="6"/>
      <c r="X192" s="46">
        <f>IF(V192&gt;=19,2,0)</f>
        <v>2</v>
      </c>
      <c r="Y192" s="46"/>
      <c r="Z192" s="79"/>
      <c r="AA192" s="6"/>
      <c r="AB192" s="79"/>
      <c r="AC192" s="84"/>
    </row>
    <row r="193" spans="2:29" ht="8.1" customHeight="1" x14ac:dyDescent="0.25">
      <c r="B193" s="4"/>
      <c r="C193" s="51"/>
      <c r="D193" s="52"/>
      <c r="E193" s="52"/>
      <c r="F193" s="52"/>
      <c r="G193" s="82"/>
      <c r="H193" s="82"/>
      <c r="I193" s="82"/>
      <c r="J193" s="79"/>
      <c r="K193" s="6"/>
      <c r="L193" s="46"/>
      <c r="M193" s="46"/>
      <c r="N193" s="79"/>
      <c r="O193" s="6"/>
      <c r="P193" s="46"/>
      <c r="Q193" s="46"/>
      <c r="R193" s="79"/>
      <c r="S193" s="6"/>
      <c r="T193" s="46"/>
      <c r="U193" s="46"/>
      <c r="V193" s="79"/>
      <c r="W193" s="6"/>
      <c r="X193" s="46"/>
      <c r="Y193" s="46"/>
      <c r="Z193" s="79"/>
      <c r="AA193" s="6"/>
      <c r="AB193" s="46"/>
      <c r="AC193" s="84"/>
    </row>
    <row r="194" spans="2:29" ht="15" customHeight="1" x14ac:dyDescent="0.25">
      <c r="B194" s="4"/>
      <c r="C194" s="92" t="s">
        <v>98</v>
      </c>
      <c r="D194" s="92"/>
      <c r="E194" s="92"/>
      <c r="F194" s="92"/>
      <c r="G194" s="82"/>
      <c r="H194" s="82"/>
      <c r="I194" s="82"/>
      <c r="J194" s="79"/>
      <c r="K194" s="6"/>
      <c r="L194" s="46">
        <f>IF(K197=TRUE,2,IF(OR(K195=TRUE,K196=TRUE,K198=TRUE,K199=TRUE,K200=TRUE,K201=TRUE),1,0))</f>
        <v>1</v>
      </c>
      <c r="M194" s="46"/>
      <c r="N194" s="79"/>
      <c r="O194" s="6"/>
      <c r="P194" s="46">
        <f>IF(O197=TRUE,2,IF(OR(O195=TRUE,O196=TRUE,O198=TRUE,O199=TRUE,O200=TRUE,O201=TRUE),1,0))</f>
        <v>1</v>
      </c>
      <c r="Q194" s="46"/>
      <c r="R194" s="79"/>
      <c r="S194" s="6"/>
      <c r="T194" s="46">
        <f>IF(S197=TRUE,2,IF(OR(S195=TRUE,S196=TRUE,S198=TRUE,S199=TRUE,S200=TRUE,S201=TRUE),1,0))</f>
        <v>1</v>
      </c>
      <c r="U194" s="46"/>
      <c r="V194" s="79"/>
      <c r="W194" s="6"/>
      <c r="X194" s="46">
        <f>IF(W197=TRUE,2,IF(OR(W195=TRUE,W196=TRUE,W198=TRUE,W199=TRUE,W200=TRUE,W201=TRUE),1,0))</f>
        <v>1</v>
      </c>
      <c r="Y194" s="46"/>
      <c r="Z194" s="79"/>
      <c r="AA194" s="6"/>
      <c r="AB194" s="46"/>
      <c r="AC194" s="84"/>
    </row>
    <row r="195" spans="2:29" ht="15" customHeight="1" x14ac:dyDescent="0.25">
      <c r="B195" s="4"/>
      <c r="C195" s="52" t="s">
        <v>99</v>
      </c>
      <c r="D195" s="5"/>
      <c r="E195" s="52"/>
      <c r="F195" s="52"/>
      <c r="G195" s="82"/>
      <c r="H195" s="82"/>
      <c r="I195" s="82"/>
      <c r="J195" s="79"/>
      <c r="K195" s="6" t="b">
        <v>0</v>
      </c>
      <c r="L195" s="46"/>
      <c r="M195" s="46"/>
      <c r="N195" s="79"/>
      <c r="O195" s="6" t="b">
        <v>1</v>
      </c>
      <c r="P195" s="46"/>
      <c r="Q195" s="46"/>
      <c r="R195" s="79"/>
      <c r="S195" s="6" t="b">
        <v>1</v>
      </c>
      <c r="T195" s="46"/>
      <c r="U195" s="46"/>
      <c r="V195" s="79"/>
      <c r="W195" s="6" t="b">
        <v>1</v>
      </c>
      <c r="X195" s="46"/>
      <c r="Y195" s="46"/>
      <c r="Z195" s="79"/>
      <c r="AA195" s="6"/>
      <c r="AB195" s="46"/>
      <c r="AC195" s="84"/>
    </row>
    <row r="196" spans="2:29" ht="15" customHeight="1" x14ac:dyDescent="0.25">
      <c r="B196" s="4"/>
      <c r="C196" s="52" t="s">
        <v>100</v>
      </c>
      <c r="D196" s="5"/>
      <c r="E196" s="52"/>
      <c r="F196" s="52"/>
      <c r="G196" s="82"/>
      <c r="H196" s="82"/>
      <c r="I196" s="82"/>
      <c r="J196" s="79"/>
      <c r="K196" s="6" t="b">
        <v>0</v>
      </c>
      <c r="L196" s="46"/>
      <c r="M196" s="46"/>
      <c r="N196" s="79"/>
      <c r="O196" s="6" t="b">
        <v>0</v>
      </c>
      <c r="P196" s="46"/>
      <c r="Q196" s="46"/>
      <c r="R196" s="79"/>
      <c r="S196" s="6" t="b">
        <v>1</v>
      </c>
      <c r="T196" s="46"/>
      <c r="U196" s="46"/>
      <c r="V196" s="79"/>
      <c r="W196" s="6" t="b">
        <v>1</v>
      </c>
      <c r="X196" s="46"/>
      <c r="Y196" s="46"/>
      <c r="Z196" s="79"/>
      <c r="AA196" s="6"/>
      <c r="AB196" s="46"/>
      <c r="AC196" s="84"/>
    </row>
    <row r="197" spans="2:29" ht="15" customHeight="1" x14ac:dyDescent="0.25">
      <c r="B197" s="4"/>
      <c r="C197" s="52" t="s">
        <v>101</v>
      </c>
      <c r="D197" s="5"/>
      <c r="E197" s="52"/>
      <c r="F197" s="52"/>
      <c r="G197" s="82"/>
      <c r="H197" s="82"/>
      <c r="I197" s="82"/>
      <c r="J197" s="79"/>
      <c r="K197" s="6" t="b">
        <v>0</v>
      </c>
      <c r="L197" s="46"/>
      <c r="M197" s="46"/>
      <c r="N197" s="79"/>
      <c r="O197" s="6" t="b">
        <v>0</v>
      </c>
      <c r="P197" s="46"/>
      <c r="Q197" s="46"/>
      <c r="R197" s="79"/>
      <c r="S197" s="6" t="b">
        <v>0</v>
      </c>
      <c r="T197" s="46"/>
      <c r="U197" s="46"/>
      <c r="V197" s="79"/>
      <c r="W197" s="6" t="b">
        <v>0</v>
      </c>
      <c r="X197" s="46"/>
      <c r="Y197" s="46"/>
      <c r="Z197" s="79"/>
      <c r="AA197" s="6"/>
      <c r="AB197" s="46"/>
      <c r="AC197" s="84"/>
    </row>
    <row r="198" spans="2:29" ht="15" customHeight="1" x14ac:dyDescent="0.25">
      <c r="B198" s="4"/>
      <c r="C198" s="52" t="s">
        <v>102</v>
      </c>
      <c r="D198" s="5"/>
      <c r="E198" s="52"/>
      <c r="F198" s="52"/>
      <c r="G198" s="82"/>
      <c r="H198" s="82"/>
      <c r="I198" s="82"/>
      <c r="J198" s="79"/>
      <c r="K198" s="6" t="b">
        <v>1</v>
      </c>
      <c r="L198" s="46"/>
      <c r="M198" s="46"/>
      <c r="N198" s="79"/>
      <c r="O198" s="6" t="b">
        <v>1</v>
      </c>
      <c r="P198" s="46"/>
      <c r="Q198" s="46"/>
      <c r="R198" s="79"/>
      <c r="S198" s="6" t="b">
        <v>1</v>
      </c>
      <c r="T198" s="46"/>
      <c r="U198" s="46"/>
      <c r="V198" s="79"/>
      <c r="W198" s="6" t="b">
        <v>1</v>
      </c>
      <c r="X198" s="46"/>
      <c r="Y198" s="46"/>
      <c r="Z198" s="79"/>
      <c r="AA198" s="6"/>
      <c r="AB198" s="46"/>
      <c r="AC198" s="84"/>
    </row>
    <row r="199" spans="2:29" ht="15" customHeight="1" x14ac:dyDescent="0.25">
      <c r="B199" s="4"/>
      <c r="C199" s="52" t="s">
        <v>105</v>
      </c>
      <c r="D199" s="5"/>
      <c r="E199" s="52"/>
      <c r="F199" s="52"/>
      <c r="G199" s="82"/>
      <c r="H199" s="82"/>
      <c r="I199" s="82"/>
      <c r="J199" s="79"/>
      <c r="K199" s="6" t="b">
        <v>0</v>
      </c>
      <c r="L199" s="46"/>
      <c r="M199" s="46"/>
      <c r="N199" s="79"/>
      <c r="O199" s="6" t="b">
        <v>1</v>
      </c>
      <c r="P199" s="46"/>
      <c r="Q199" s="46"/>
      <c r="R199" s="79"/>
      <c r="S199" s="6" t="b">
        <v>1</v>
      </c>
      <c r="T199" s="46"/>
      <c r="U199" s="46"/>
      <c r="V199" s="79"/>
      <c r="W199" s="6" t="b">
        <v>1</v>
      </c>
      <c r="X199" s="46"/>
      <c r="Y199" s="46"/>
      <c r="Z199" s="79"/>
      <c r="AA199" s="6"/>
      <c r="AB199" s="46"/>
      <c r="AC199" s="84"/>
    </row>
    <row r="200" spans="2:29" ht="15" customHeight="1" x14ac:dyDescent="0.25">
      <c r="B200" s="4"/>
      <c r="C200" s="52" t="s">
        <v>103</v>
      </c>
      <c r="D200" s="5"/>
      <c r="E200" s="52"/>
      <c r="F200" s="52"/>
      <c r="G200" s="82"/>
      <c r="H200" s="82"/>
      <c r="I200" s="82"/>
      <c r="J200" s="79"/>
      <c r="K200" s="6" t="b">
        <v>1</v>
      </c>
      <c r="L200" s="46"/>
      <c r="M200" s="46"/>
      <c r="N200" s="79"/>
      <c r="O200" s="6" t="b">
        <v>1</v>
      </c>
      <c r="P200" s="46"/>
      <c r="Q200" s="46"/>
      <c r="R200" s="79"/>
      <c r="S200" s="6" t="b">
        <v>0</v>
      </c>
      <c r="T200" s="46"/>
      <c r="U200" s="46"/>
      <c r="V200" s="79"/>
      <c r="W200" s="6" t="b">
        <v>1</v>
      </c>
      <c r="X200" s="46"/>
      <c r="Y200" s="46"/>
      <c r="Z200" s="79"/>
      <c r="AA200" s="6"/>
      <c r="AB200" s="46"/>
      <c r="AC200" s="84"/>
    </row>
    <row r="201" spans="2:29" ht="15" customHeight="1" x14ac:dyDescent="0.25">
      <c r="B201" s="4"/>
      <c r="C201" s="52" t="s">
        <v>104</v>
      </c>
      <c r="D201" s="5"/>
      <c r="E201" s="52"/>
      <c r="F201" s="52"/>
      <c r="G201" s="82"/>
      <c r="H201" s="82"/>
      <c r="I201" s="82"/>
      <c r="J201" s="79"/>
      <c r="K201" s="6" t="b">
        <v>1</v>
      </c>
      <c r="L201" s="46"/>
      <c r="M201" s="46"/>
      <c r="N201" s="79"/>
      <c r="O201" s="6" t="b">
        <v>1</v>
      </c>
      <c r="P201" s="46"/>
      <c r="Q201" s="46"/>
      <c r="R201" s="79"/>
      <c r="S201" s="6" t="b">
        <v>0</v>
      </c>
      <c r="T201" s="46"/>
      <c r="U201" s="46"/>
      <c r="V201" s="79"/>
      <c r="W201" s="6" t="b">
        <v>1</v>
      </c>
      <c r="X201" s="46"/>
      <c r="Y201" s="46"/>
      <c r="Z201" s="79"/>
      <c r="AA201" s="6"/>
      <c r="AB201" s="46"/>
      <c r="AC201" s="84"/>
    </row>
    <row r="202" spans="2:29" ht="8.1" customHeight="1" x14ac:dyDescent="0.25">
      <c r="B202" s="4"/>
      <c r="C202" s="51"/>
      <c r="D202" s="52"/>
      <c r="E202" s="52"/>
      <c r="F202" s="52"/>
      <c r="G202" s="82"/>
      <c r="H202" s="82"/>
      <c r="I202" s="82"/>
      <c r="J202" s="79"/>
      <c r="K202" s="6"/>
      <c r="L202" s="46"/>
      <c r="M202" s="46"/>
      <c r="N202" s="79"/>
      <c r="O202" s="6"/>
      <c r="P202" s="46"/>
      <c r="Q202" s="46"/>
      <c r="R202" s="79"/>
      <c r="S202" s="6"/>
      <c r="T202" s="46"/>
      <c r="U202" s="46"/>
      <c r="V202" s="79"/>
      <c r="W202" s="6"/>
      <c r="X202" s="46"/>
      <c r="Y202" s="46"/>
      <c r="Z202" s="79"/>
      <c r="AA202" s="6"/>
      <c r="AB202" s="46"/>
      <c r="AC202" s="84"/>
    </row>
    <row r="203" spans="2:29" ht="15" customHeight="1" x14ac:dyDescent="0.25">
      <c r="B203" s="4"/>
      <c r="C203" s="92" t="s">
        <v>106</v>
      </c>
      <c r="D203" s="92"/>
      <c r="E203" s="92"/>
      <c r="F203" s="92"/>
      <c r="G203" s="82"/>
      <c r="H203" s="82"/>
      <c r="I203" s="82"/>
      <c r="J203" s="85"/>
      <c r="K203" s="6">
        <f>J203-J205</f>
        <v>0</v>
      </c>
      <c r="L203" s="46">
        <f>IF(K203&gt;0,2,IF(K203=0,1,0))</f>
        <v>1</v>
      </c>
      <c r="M203" s="46"/>
      <c r="N203" s="85"/>
      <c r="O203" s="6">
        <f>N203-N205</f>
        <v>0</v>
      </c>
      <c r="P203" s="46">
        <f>IF(O203&gt;0,2,IF(O203=0,1,0))</f>
        <v>1</v>
      </c>
      <c r="Q203" s="46"/>
      <c r="R203" s="85"/>
      <c r="S203" s="6">
        <f>R203-R205</f>
        <v>0</v>
      </c>
      <c r="T203" s="46">
        <f>IF(S203&gt;0,2,IF(S203=0,1,0))</f>
        <v>1</v>
      </c>
      <c r="U203" s="46"/>
      <c r="V203" s="85"/>
      <c r="W203" s="6">
        <f>V203-V205</f>
        <v>0</v>
      </c>
      <c r="X203" s="46">
        <f>IF(W203&gt;0,2,IF(W203=0,1,0))</f>
        <v>1</v>
      </c>
      <c r="Y203" s="46"/>
      <c r="Z203" s="85"/>
      <c r="AA203" s="6">
        <f>Z203-Z205</f>
        <v>0</v>
      </c>
      <c r="AB203" s="46">
        <f>IF(AA203&gt;0,2,IF(AA203=0,1,0))</f>
        <v>1</v>
      </c>
      <c r="AC203" s="84"/>
    </row>
    <row r="204" spans="2:29" ht="8.1" customHeight="1" x14ac:dyDescent="0.25">
      <c r="B204" s="4"/>
      <c r="C204" s="51"/>
      <c r="D204" s="52"/>
      <c r="E204" s="52"/>
      <c r="F204" s="52"/>
      <c r="G204" s="82"/>
      <c r="H204" s="82"/>
      <c r="I204" s="82"/>
      <c r="J204" s="79"/>
      <c r="K204" s="6"/>
      <c r="L204" s="46"/>
      <c r="M204" s="46"/>
      <c r="N204" s="79"/>
      <c r="O204" s="6"/>
      <c r="P204" s="46"/>
      <c r="Q204" s="46"/>
      <c r="R204" s="79"/>
      <c r="S204" s="6"/>
      <c r="T204" s="46"/>
      <c r="U204" s="46"/>
      <c r="V204" s="79"/>
      <c r="W204" s="6"/>
      <c r="X204" s="46"/>
      <c r="Y204" s="46"/>
      <c r="Z204" s="79"/>
      <c r="AA204" s="6"/>
      <c r="AB204" s="46"/>
      <c r="AC204" s="84"/>
    </row>
    <row r="205" spans="2:29" ht="15" customHeight="1" x14ac:dyDescent="0.25">
      <c r="B205" s="4"/>
      <c r="C205" s="92" t="s">
        <v>107</v>
      </c>
      <c r="D205" s="92"/>
      <c r="E205" s="92"/>
      <c r="F205" s="92"/>
      <c r="G205" s="82"/>
      <c r="H205" s="82"/>
      <c r="I205" s="82"/>
      <c r="J205" s="85"/>
      <c r="K205" s="6"/>
      <c r="L205" s="46"/>
      <c r="M205" s="46"/>
      <c r="N205" s="85"/>
      <c r="O205" s="6"/>
      <c r="P205" s="46"/>
      <c r="Q205" s="46"/>
      <c r="R205" s="85"/>
      <c r="S205" s="6"/>
      <c r="T205" s="46"/>
      <c r="U205" s="46"/>
      <c r="V205" s="85"/>
      <c r="W205" s="6"/>
      <c r="X205" s="46"/>
      <c r="Y205" s="46"/>
      <c r="Z205" s="85"/>
      <c r="AA205" s="6"/>
      <c r="AB205" s="46"/>
      <c r="AC205" s="84"/>
    </row>
    <row r="206" spans="2:29" ht="8.1" customHeight="1" x14ac:dyDescent="0.25">
      <c r="B206" s="4"/>
      <c r="C206" s="50"/>
      <c r="D206" s="50"/>
      <c r="E206" s="50"/>
      <c r="F206" s="50"/>
      <c r="G206" s="82"/>
      <c r="H206" s="82"/>
      <c r="I206" s="82"/>
      <c r="J206" s="79"/>
      <c r="K206" s="6"/>
      <c r="L206" s="46"/>
      <c r="M206" s="46"/>
      <c r="N206" s="79"/>
      <c r="O206" s="6"/>
      <c r="P206" s="46"/>
      <c r="Q206" s="46"/>
      <c r="R206" s="79"/>
      <c r="S206" s="6"/>
      <c r="T206" s="46"/>
      <c r="U206" s="46"/>
      <c r="V206" s="79"/>
      <c r="W206" s="6"/>
      <c r="X206" s="46"/>
      <c r="Y206" s="46"/>
      <c r="Z206" s="79"/>
      <c r="AA206" s="6"/>
      <c r="AB206" s="46"/>
      <c r="AC206" s="84"/>
    </row>
    <row r="207" spans="2:29" ht="15" customHeight="1" x14ac:dyDescent="0.25">
      <c r="B207" s="4"/>
      <c r="C207" s="92" t="s">
        <v>129</v>
      </c>
      <c r="D207" s="92"/>
      <c r="E207" s="92"/>
      <c r="F207" s="92"/>
      <c r="G207" s="82"/>
      <c r="H207" s="82"/>
      <c r="I207" s="82"/>
      <c r="J207" s="60"/>
      <c r="K207" s="6"/>
      <c r="L207" s="6"/>
      <c r="M207" s="6"/>
      <c r="N207" s="60"/>
      <c r="O207" s="6"/>
      <c r="P207" s="6"/>
      <c r="Q207" s="6"/>
      <c r="R207" s="60"/>
      <c r="S207" s="6"/>
      <c r="T207" s="6"/>
      <c r="U207" s="6"/>
      <c r="V207" s="60"/>
      <c r="W207" s="6"/>
      <c r="X207" s="6"/>
      <c r="Y207" s="6"/>
      <c r="Z207" s="60"/>
      <c r="AA207" s="6"/>
      <c r="AB207" s="6"/>
      <c r="AC207" s="84"/>
    </row>
    <row r="208" spans="2:29" ht="15" customHeight="1" x14ac:dyDescent="0.25">
      <c r="B208" s="4"/>
      <c r="C208" s="92"/>
      <c r="D208" s="92"/>
      <c r="E208" s="92"/>
      <c r="F208" s="92"/>
      <c r="G208" s="82"/>
      <c r="H208" s="82"/>
      <c r="I208" s="82"/>
      <c r="J208" s="60"/>
      <c r="K208" s="6"/>
      <c r="L208" s="6">
        <f>IF(K211=TRUE,2,IF(K210=TRUE,1,0))</f>
        <v>0</v>
      </c>
      <c r="M208" s="6"/>
      <c r="N208" s="60"/>
      <c r="O208" s="6"/>
      <c r="P208" s="6">
        <f>IF(O211=TRUE,2,IF(O210=TRUE,1,0))</f>
        <v>1</v>
      </c>
      <c r="Q208" s="6"/>
      <c r="R208" s="60"/>
      <c r="S208" s="6"/>
      <c r="T208" s="6">
        <f>IF(S211=TRUE,2,IF(S210=TRUE,1,0))</f>
        <v>0</v>
      </c>
      <c r="U208" s="6"/>
      <c r="V208" s="60"/>
      <c r="W208" s="6"/>
      <c r="X208" s="6">
        <f>IF(W211=TRUE,2,IF(W210=TRUE,1,0))</f>
        <v>0</v>
      </c>
      <c r="Y208" s="6"/>
      <c r="Z208" s="60"/>
      <c r="AA208" s="6"/>
      <c r="AB208" s="6">
        <f>IF(AA211=TRUE,2,IF(AA210=TRUE,1,0))</f>
        <v>2</v>
      </c>
      <c r="AC208" s="84"/>
    </row>
    <row r="209" spans="2:29" ht="15" customHeight="1" x14ac:dyDescent="0.25">
      <c r="B209" s="4"/>
      <c r="C209" s="100" t="s">
        <v>130</v>
      </c>
      <c r="D209" s="100"/>
      <c r="E209" s="100"/>
      <c r="F209" s="100"/>
      <c r="G209" s="82"/>
      <c r="H209" s="82"/>
      <c r="I209" s="82"/>
      <c r="J209" s="60"/>
      <c r="K209" s="6" t="b">
        <v>0</v>
      </c>
      <c r="L209" s="6"/>
      <c r="M209" s="6"/>
      <c r="N209" s="60"/>
      <c r="O209" s="6" t="b">
        <v>0</v>
      </c>
      <c r="P209" s="6"/>
      <c r="Q209" s="6"/>
      <c r="R209" s="60"/>
      <c r="S209" s="6" t="b">
        <v>0</v>
      </c>
      <c r="T209" s="6"/>
      <c r="U209" s="6"/>
      <c r="V209" s="60"/>
      <c r="W209" s="6" t="b">
        <v>0</v>
      </c>
      <c r="X209" s="6"/>
      <c r="Y209" s="6"/>
      <c r="Z209" s="60"/>
      <c r="AA209" s="6" t="b">
        <v>1</v>
      </c>
      <c r="AB209" s="6"/>
      <c r="AC209" s="84"/>
    </row>
    <row r="210" spans="2:29" ht="15" customHeight="1" x14ac:dyDescent="0.25">
      <c r="B210" s="4"/>
      <c r="C210" s="100" t="s">
        <v>131</v>
      </c>
      <c r="D210" s="100"/>
      <c r="E210" s="100"/>
      <c r="F210" s="100"/>
      <c r="G210" s="82"/>
      <c r="H210" s="82"/>
      <c r="I210" s="82"/>
      <c r="J210" s="60"/>
      <c r="K210" s="6" t="b">
        <v>0</v>
      </c>
      <c r="L210" s="6"/>
      <c r="M210" s="6"/>
      <c r="N210" s="60"/>
      <c r="O210" s="6" t="b">
        <v>1</v>
      </c>
      <c r="P210" s="6"/>
      <c r="Q210" s="6"/>
      <c r="R210" s="60"/>
      <c r="S210" s="6" t="b">
        <v>0</v>
      </c>
      <c r="T210" s="6"/>
      <c r="U210" s="6"/>
      <c r="V210" s="60"/>
      <c r="W210" s="6" t="b">
        <v>0</v>
      </c>
      <c r="X210" s="6"/>
      <c r="Y210" s="6"/>
      <c r="Z210" s="60"/>
      <c r="AA210" s="6" t="b">
        <v>1</v>
      </c>
      <c r="AB210" s="6"/>
      <c r="AC210" s="84"/>
    </row>
    <row r="211" spans="2:29" ht="15" customHeight="1" x14ac:dyDescent="0.25">
      <c r="B211" s="4"/>
      <c r="C211" s="100" t="s">
        <v>132</v>
      </c>
      <c r="D211" s="100"/>
      <c r="E211" s="100"/>
      <c r="F211" s="100"/>
      <c r="G211" s="82"/>
      <c r="H211" s="82"/>
      <c r="I211" s="82"/>
      <c r="J211" s="60"/>
      <c r="K211" s="6" t="b">
        <v>0</v>
      </c>
      <c r="L211" s="6"/>
      <c r="M211" s="6"/>
      <c r="N211" s="60"/>
      <c r="O211" s="6" t="b">
        <v>0</v>
      </c>
      <c r="P211" s="6"/>
      <c r="Q211" s="6"/>
      <c r="R211" s="60"/>
      <c r="S211" s="6" t="b">
        <v>0</v>
      </c>
      <c r="T211" s="6"/>
      <c r="U211" s="6"/>
      <c r="V211" s="60"/>
      <c r="W211" s="6" t="b">
        <v>0</v>
      </c>
      <c r="X211" s="6"/>
      <c r="Y211" s="6"/>
      <c r="Z211" s="60"/>
      <c r="AA211" s="6" t="b">
        <v>1</v>
      </c>
      <c r="AB211" s="6"/>
      <c r="AC211" s="84"/>
    </row>
    <row r="212" spans="2:29" ht="8.1" customHeight="1" x14ac:dyDescent="0.25">
      <c r="B212" s="4"/>
      <c r="C212" s="50"/>
      <c r="D212" s="50"/>
      <c r="E212" s="50"/>
      <c r="F212" s="50"/>
      <c r="G212" s="82"/>
      <c r="H212" s="82"/>
      <c r="I212" s="82"/>
      <c r="J212" s="60"/>
      <c r="K212" s="6"/>
      <c r="L212" s="6"/>
      <c r="M212" s="6"/>
      <c r="N212" s="60"/>
      <c r="O212" s="6"/>
      <c r="P212" s="6"/>
      <c r="Q212" s="6"/>
      <c r="R212" s="60"/>
      <c r="S212" s="6"/>
      <c r="T212" s="6"/>
      <c r="U212" s="6"/>
      <c r="V212" s="60"/>
      <c r="W212" s="6"/>
      <c r="X212" s="6"/>
      <c r="Y212" s="6"/>
      <c r="Z212" s="60"/>
      <c r="AA212" s="6"/>
      <c r="AB212" s="6"/>
      <c r="AC212" s="84"/>
    </row>
    <row r="213" spans="2:29" ht="15" customHeight="1" x14ac:dyDescent="0.25">
      <c r="B213" s="4"/>
      <c r="C213" s="92" t="s">
        <v>133</v>
      </c>
      <c r="D213" s="92"/>
      <c r="E213" s="92"/>
      <c r="F213" s="92"/>
      <c r="G213" s="82"/>
      <c r="H213" s="82"/>
      <c r="I213" s="82"/>
      <c r="J213" s="60"/>
      <c r="K213" s="6"/>
      <c r="L213" s="6">
        <f>IF(AND(K216=1,SUM(K214:K220)&gt;4),2,IF(AND(K216=1,SUM(K214:K220)&gt;3),1,0))</f>
        <v>0</v>
      </c>
      <c r="M213" s="6"/>
      <c r="N213" s="60"/>
      <c r="O213" s="6"/>
      <c r="P213" s="6">
        <f>IF(AND(O216=1,SUM(O214:O220)&gt;4),2,IF(AND(O216=1,SUM(O214:O220)&gt;3),1,0))</f>
        <v>0</v>
      </c>
      <c r="Q213" s="6"/>
      <c r="R213" s="60"/>
      <c r="S213" s="6"/>
      <c r="T213" s="6">
        <f>IF(AND(S216=1,SUM(S214:S220)&gt;4),2,IF(AND(S216=1,SUM(S214:S220)&gt;3),1,0))</f>
        <v>0</v>
      </c>
      <c r="U213" s="6"/>
      <c r="V213" s="60"/>
      <c r="W213" s="6"/>
      <c r="X213" s="6">
        <f>IF(AND(W216=1,SUM(W214:W220)&gt;4),2,IF(AND(W216=1,SUM(W214:W220)&gt;3),1,0))</f>
        <v>0</v>
      </c>
      <c r="Y213" s="6"/>
      <c r="Z213" s="60"/>
      <c r="AA213" s="6"/>
      <c r="AB213" s="6">
        <f>IF(AND(AA216=1,SUM(AA214:AA220)&gt;4),2,IF(AND(AA216=1,SUM(AA214:AA220)&gt;3),1,0))</f>
        <v>1</v>
      </c>
      <c r="AC213" s="84"/>
    </row>
    <row r="214" spans="2:29" ht="15" customHeight="1" x14ac:dyDescent="0.25">
      <c r="B214" s="4"/>
      <c r="C214" s="100" t="s">
        <v>113</v>
      </c>
      <c r="D214" s="100"/>
      <c r="E214" s="100"/>
      <c r="F214" s="100"/>
      <c r="G214" s="82"/>
      <c r="H214" s="82"/>
      <c r="I214" s="82"/>
      <c r="J214" s="6" t="b">
        <v>1</v>
      </c>
      <c r="K214" s="6">
        <f>IF(J214=TRUE,1,0)</f>
        <v>1</v>
      </c>
      <c r="L214" s="2"/>
      <c r="M214" s="6"/>
      <c r="N214" s="6"/>
      <c r="O214" s="6">
        <f>IF(N214=TRUE,1,0)</f>
        <v>0</v>
      </c>
      <c r="P214" s="6"/>
      <c r="Q214" s="2"/>
      <c r="R214" s="6"/>
      <c r="S214" s="6">
        <f>IF(R214=TRUE,1,0)</f>
        <v>0</v>
      </c>
      <c r="T214" s="2"/>
      <c r="U214" s="6"/>
      <c r="V214" s="6" t="b">
        <v>0</v>
      </c>
      <c r="W214" s="6">
        <f>IF(V214=TRUE,1,0)</f>
        <v>0</v>
      </c>
      <c r="X214" s="2"/>
      <c r="Y214" s="6"/>
      <c r="Z214" s="6" t="b">
        <v>1</v>
      </c>
      <c r="AA214" s="6">
        <f>IF(Z214=TRUE,1,0)</f>
        <v>1</v>
      </c>
      <c r="AB214" s="2"/>
      <c r="AC214" s="84"/>
    </row>
    <row r="215" spans="2:29" ht="15" customHeight="1" x14ac:dyDescent="0.25">
      <c r="B215" s="4"/>
      <c r="C215" s="100" t="s">
        <v>114</v>
      </c>
      <c r="D215" s="100"/>
      <c r="E215" s="100"/>
      <c r="F215" s="100"/>
      <c r="G215" s="82"/>
      <c r="H215" s="82"/>
      <c r="I215" s="82"/>
      <c r="J215" s="6" t="b">
        <v>1</v>
      </c>
      <c r="K215" s="6">
        <f>IF(J215=TRUE,1,0)</f>
        <v>1</v>
      </c>
      <c r="L215" s="2"/>
      <c r="M215" s="6"/>
      <c r="N215" s="6" t="b">
        <v>0</v>
      </c>
      <c r="O215" s="6">
        <f>IF(N215=TRUE,1,0)</f>
        <v>0</v>
      </c>
      <c r="P215" s="6"/>
      <c r="Q215" s="2"/>
      <c r="R215" s="6"/>
      <c r="S215" s="6">
        <f>IF(R215=TRUE,1,0)</f>
        <v>0</v>
      </c>
      <c r="T215" s="2"/>
      <c r="U215" s="6"/>
      <c r="V215" s="6" t="b">
        <v>1</v>
      </c>
      <c r="W215" s="6">
        <f>IF(V215=TRUE,1,0)</f>
        <v>1</v>
      </c>
      <c r="X215" s="2"/>
      <c r="Y215" s="6"/>
      <c r="Z215" s="6" t="b">
        <v>1</v>
      </c>
      <c r="AA215" s="6">
        <f>IF(Z215=TRUE,1,0)</f>
        <v>1</v>
      </c>
      <c r="AB215" s="2"/>
      <c r="AC215" s="84"/>
    </row>
    <row r="216" spans="2:29" ht="15" customHeight="1" x14ac:dyDescent="0.25">
      <c r="B216" s="4"/>
      <c r="C216" s="100" t="s">
        <v>117</v>
      </c>
      <c r="D216" s="100"/>
      <c r="E216" s="100"/>
      <c r="F216" s="100"/>
      <c r="G216" s="82"/>
      <c r="H216" s="82"/>
      <c r="I216" s="82"/>
      <c r="J216" s="6" t="b">
        <v>0</v>
      </c>
      <c r="K216" s="6">
        <f>IF(J216=TRUE,1,0)</f>
        <v>0</v>
      </c>
      <c r="L216" s="2"/>
      <c r="M216" s="6"/>
      <c r="N216" s="6" t="b">
        <v>0</v>
      </c>
      <c r="O216" s="6">
        <f>IF(N216=TRUE,1,0)</f>
        <v>0</v>
      </c>
      <c r="P216" s="6"/>
      <c r="Q216" s="2"/>
      <c r="R216" s="6" t="b">
        <v>1</v>
      </c>
      <c r="S216" s="6">
        <f>IF(R216=TRUE,1,0)</f>
        <v>1</v>
      </c>
      <c r="T216" s="2"/>
      <c r="U216" s="6"/>
      <c r="V216" s="6" t="b">
        <v>1</v>
      </c>
      <c r="W216" s="6">
        <f>IF(V216=TRUE,1,0)</f>
        <v>1</v>
      </c>
      <c r="X216" s="2"/>
      <c r="Y216" s="6"/>
      <c r="Z216" s="6" t="b">
        <v>1</v>
      </c>
      <c r="AA216" s="6">
        <f>IF(Z216=TRUE,1,0)</f>
        <v>1</v>
      </c>
      <c r="AB216" s="2"/>
      <c r="AC216" s="84"/>
    </row>
    <row r="217" spans="2:29" ht="15" customHeight="1" x14ac:dyDescent="0.25">
      <c r="B217" s="4"/>
      <c r="C217" s="100" t="s">
        <v>115</v>
      </c>
      <c r="D217" s="100"/>
      <c r="E217" s="100"/>
      <c r="F217" s="100"/>
      <c r="G217" s="82"/>
      <c r="H217" s="82"/>
      <c r="I217" s="82"/>
      <c r="J217" s="6" t="b">
        <v>1</v>
      </c>
      <c r="K217" s="6">
        <f>IF(J217=TRUE,1,0)</f>
        <v>1</v>
      </c>
      <c r="L217" s="2"/>
      <c r="M217" s="6"/>
      <c r="N217" s="6" t="b">
        <v>1</v>
      </c>
      <c r="O217" s="6">
        <f>IF(N217=TRUE,1,0)</f>
        <v>1</v>
      </c>
      <c r="P217" s="6"/>
      <c r="Q217" s="2"/>
      <c r="R217" s="6" t="b">
        <v>1</v>
      </c>
      <c r="S217" s="6">
        <f>IF(R217=TRUE,1,0)</f>
        <v>1</v>
      </c>
      <c r="T217" s="2"/>
      <c r="U217" s="6"/>
      <c r="V217" s="6" t="b">
        <v>0</v>
      </c>
      <c r="W217" s="6">
        <f>IF(V217=TRUE,1,0)</f>
        <v>0</v>
      </c>
      <c r="X217" s="2"/>
      <c r="Y217" s="6"/>
      <c r="Z217" s="6" t="b">
        <v>1</v>
      </c>
      <c r="AA217" s="6">
        <f>IF(Z217=TRUE,1,0)</f>
        <v>1</v>
      </c>
      <c r="AB217" s="2"/>
      <c r="AC217" s="84"/>
    </row>
    <row r="218" spans="2:29" ht="15" customHeight="1" x14ac:dyDescent="0.25">
      <c r="B218" s="4"/>
      <c r="C218" s="100"/>
      <c r="D218" s="100"/>
      <c r="E218" s="100"/>
      <c r="F218" s="100"/>
      <c r="G218" s="82"/>
      <c r="H218" s="82"/>
      <c r="I218" s="82"/>
      <c r="J218" s="6"/>
      <c r="K218" s="6"/>
      <c r="L218" s="2"/>
      <c r="M218" s="6"/>
      <c r="N218" s="6"/>
      <c r="O218" s="6"/>
      <c r="P218" s="6"/>
      <c r="Q218" s="2"/>
      <c r="R218" s="6"/>
      <c r="S218" s="6"/>
      <c r="T218" s="2"/>
      <c r="U218" s="6"/>
      <c r="V218" s="6"/>
      <c r="W218" s="6"/>
      <c r="X218" s="2"/>
      <c r="Y218" s="6"/>
      <c r="Z218" s="6"/>
      <c r="AA218" s="6"/>
      <c r="AB218" s="2"/>
      <c r="AC218" s="84"/>
    </row>
    <row r="219" spans="2:29" ht="15" customHeight="1" x14ac:dyDescent="0.25">
      <c r="B219" s="4"/>
      <c r="C219" s="100" t="s">
        <v>116</v>
      </c>
      <c r="D219" s="100"/>
      <c r="E219" s="100"/>
      <c r="F219" s="100"/>
      <c r="G219" s="82"/>
      <c r="H219" s="82"/>
      <c r="I219" s="82"/>
      <c r="J219" s="6" t="b">
        <v>1</v>
      </c>
      <c r="K219" s="6">
        <f>IF(J219=TRUE,1,0)</f>
        <v>1</v>
      </c>
      <c r="L219" s="2"/>
      <c r="M219" s="6"/>
      <c r="N219" s="6" t="b">
        <v>0</v>
      </c>
      <c r="O219" s="6">
        <f>IF(N219=TRUE,1,0)</f>
        <v>0</v>
      </c>
      <c r="P219" s="6"/>
      <c r="Q219" s="2"/>
      <c r="R219" s="6" t="b">
        <v>1</v>
      </c>
      <c r="S219" s="6">
        <f>IF(R219=TRUE,1,0)</f>
        <v>1</v>
      </c>
      <c r="T219" s="2"/>
      <c r="U219" s="6"/>
      <c r="V219" s="6"/>
      <c r="W219" s="6">
        <f>IF(V219=TRUE,1,0)</f>
        <v>0</v>
      </c>
      <c r="X219" s="2"/>
      <c r="Y219" s="6"/>
      <c r="Z219" s="6"/>
      <c r="AA219" s="6">
        <f>IF(Z219=TRUE,1,0)</f>
        <v>0</v>
      </c>
      <c r="AB219" s="2"/>
      <c r="AC219" s="84"/>
    </row>
    <row r="220" spans="2:29" ht="15" customHeight="1" x14ac:dyDescent="0.25">
      <c r="B220" s="4"/>
      <c r="C220" s="100" t="s">
        <v>118</v>
      </c>
      <c r="D220" s="100"/>
      <c r="E220" s="100"/>
      <c r="F220" s="100"/>
      <c r="G220" s="82"/>
      <c r="H220" s="82"/>
      <c r="I220" s="82"/>
      <c r="J220" s="6" t="b">
        <v>1</v>
      </c>
      <c r="K220" s="6">
        <f>IF(J220=TRUE,1,0)</f>
        <v>1</v>
      </c>
      <c r="L220" s="2"/>
      <c r="M220" s="6"/>
      <c r="N220" s="6"/>
      <c r="O220" s="6">
        <f>IF(N220=TRUE,1,0)</f>
        <v>0</v>
      </c>
      <c r="P220" s="6"/>
      <c r="Q220" s="2"/>
      <c r="R220" s="6"/>
      <c r="S220" s="6">
        <f>IF(R220=TRUE,1,0)</f>
        <v>0</v>
      </c>
      <c r="T220" s="2"/>
      <c r="U220" s="6"/>
      <c r="V220" s="6" t="b">
        <v>1</v>
      </c>
      <c r="W220" s="6">
        <f>IF(V220=TRUE,1,0)</f>
        <v>1</v>
      </c>
      <c r="X220" s="2"/>
      <c r="Y220" s="6"/>
      <c r="Z220" s="6"/>
      <c r="AA220" s="6">
        <f>IF(Z220=TRUE,1,0)</f>
        <v>0</v>
      </c>
      <c r="AB220" s="2"/>
      <c r="AC220" s="84"/>
    </row>
    <row r="221" spans="2:29" ht="15" customHeight="1" x14ac:dyDescent="0.25">
      <c r="B221" s="4"/>
      <c r="C221" s="50"/>
      <c r="D221" s="50"/>
      <c r="E221" s="50"/>
      <c r="F221" s="50"/>
      <c r="G221" s="2" t="s">
        <v>93</v>
      </c>
      <c r="J221" s="60"/>
      <c r="K221" s="6"/>
      <c r="L221" s="6"/>
      <c r="M221" s="6"/>
      <c r="N221" s="60"/>
      <c r="O221" s="6"/>
      <c r="P221" s="6"/>
      <c r="Q221" s="6"/>
      <c r="R221" s="60"/>
      <c r="S221" s="6"/>
      <c r="T221" s="6"/>
      <c r="U221" s="6"/>
      <c r="V221" s="60"/>
      <c r="W221" s="6"/>
      <c r="X221" s="6"/>
      <c r="Y221" s="6"/>
      <c r="Z221" s="60"/>
      <c r="AA221" s="6"/>
      <c r="AB221" s="6"/>
      <c r="AC221" s="84"/>
    </row>
    <row r="222" spans="2:29" ht="15" customHeight="1" x14ac:dyDescent="0.25">
      <c r="B222" s="4"/>
      <c r="C222" s="97" t="s">
        <v>84</v>
      </c>
      <c r="D222" s="98"/>
      <c r="E222" s="98"/>
      <c r="F222" s="98"/>
      <c r="G222" s="88"/>
      <c r="H222" s="88"/>
      <c r="I222" s="88"/>
      <c r="J222" s="90"/>
      <c r="K222" s="90"/>
      <c r="L222" s="90"/>
      <c r="M222" s="90"/>
      <c r="N222" s="46"/>
      <c r="O222" s="6"/>
      <c r="P222" s="46">
        <f>IF(AND(O224=1,O229=0,AND(N224&gt;5,N224&lt;9),O226+O231=2,N225="Haus"),2,IF(OR(O224+O229=0,N226="nein",N231="nein",O225+O230&gt;1,N224&gt;8,N229&gt;8),1,0))</f>
        <v>2</v>
      </c>
      <c r="Q222" s="46"/>
      <c r="R222" s="46"/>
      <c r="S222" s="6"/>
      <c r="T222" s="46">
        <f>IF(R222="",0,1)</f>
        <v>0</v>
      </c>
      <c r="U222" s="46"/>
      <c r="V222" s="79"/>
      <c r="W222" s="79"/>
      <c r="X222" s="79"/>
      <c r="Y222" s="46"/>
      <c r="Z222" s="46"/>
      <c r="AA222" s="46"/>
      <c r="AB222" s="46"/>
      <c r="AC222" s="84"/>
    </row>
    <row r="223" spans="2:29" ht="15" customHeight="1" x14ac:dyDescent="0.25">
      <c r="B223" s="4"/>
      <c r="C223" s="101" t="s">
        <v>126</v>
      </c>
      <c r="D223" s="101"/>
      <c r="E223" s="101"/>
      <c r="F223" s="101"/>
      <c r="G223" s="88"/>
      <c r="H223" s="88"/>
      <c r="I223" s="88"/>
      <c r="J223" s="49" t="s">
        <v>93</v>
      </c>
      <c r="K223" s="6"/>
      <c r="L223" s="6"/>
      <c r="M223" s="6"/>
      <c r="N223" s="79"/>
      <c r="O223" s="6"/>
      <c r="P223" s="82"/>
      <c r="Q223" s="46"/>
      <c r="R223" s="79"/>
      <c r="S223" s="6"/>
      <c r="T223" s="82"/>
      <c r="U223" s="46"/>
      <c r="V223" s="79"/>
      <c r="W223" s="79"/>
      <c r="X223" s="79"/>
      <c r="Y223" s="46"/>
      <c r="Z223" s="79"/>
      <c r="AA223" s="46"/>
      <c r="AB223" s="46"/>
      <c r="AC223" s="84"/>
    </row>
    <row r="224" spans="2:29" ht="15" customHeight="1" x14ac:dyDescent="0.25">
      <c r="B224" s="4"/>
      <c r="C224" s="5" t="s">
        <v>154</v>
      </c>
      <c r="D224" s="52"/>
      <c r="E224" s="52"/>
      <c r="F224" s="5"/>
      <c r="G224" s="88"/>
      <c r="H224" s="88"/>
      <c r="I224" s="88"/>
      <c r="J224" s="49" t="s">
        <v>123</v>
      </c>
      <c r="K224" s="6"/>
      <c r="L224" s="6"/>
      <c r="M224" s="6"/>
      <c r="N224" s="80">
        <v>7</v>
      </c>
      <c r="O224" s="6">
        <f>IF(N224="",0,1)</f>
        <v>1</v>
      </c>
      <c r="P224" s="82"/>
      <c r="Q224" s="46"/>
      <c r="R224" s="80">
        <v>14</v>
      </c>
      <c r="S224" s="6">
        <f>IF(R224="",0,1)</f>
        <v>1</v>
      </c>
      <c r="T224" s="82"/>
      <c r="U224" s="46"/>
      <c r="V224" s="79"/>
      <c r="W224" s="79"/>
      <c r="X224" s="79"/>
      <c r="Y224" s="46"/>
      <c r="Z224" s="79"/>
      <c r="AA224" s="46"/>
      <c r="AB224" s="46"/>
      <c r="AC224" s="84"/>
    </row>
    <row r="225" spans="2:29" ht="15" customHeight="1" x14ac:dyDescent="0.25">
      <c r="B225" s="4"/>
      <c r="C225" s="5" t="s">
        <v>90</v>
      </c>
      <c r="D225" s="52"/>
      <c r="E225" s="52"/>
      <c r="F225" s="5"/>
      <c r="G225" s="88"/>
      <c r="H225" s="88"/>
      <c r="I225" s="88"/>
      <c r="J225" s="6"/>
      <c r="K225" s="6"/>
      <c r="L225" s="6"/>
      <c r="M225" s="6"/>
      <c r="N225" s="80" t="s">
        <v>92</v>
      </c>
      <c r="O225" s="6">
        <f>IF(OR(N225="",N225="Zelt"),1,0)</f>
        <v>0</v>
      </c>
      <c r="P225" s="82"/>
      <c r="Q225" s="46"/>
      <c r="R225" s="80" t="s">
        <v>92</v>
      </c>
      <c r="S225" s="6">
        <f>IF(OR(R225="",R225="Zelt"),0,1)</f>
        <v>1</v>
      </c>
      <c r="T225" s="82"/>
      <c r="U225" s="46"/>
      <c r="V225" s="79"/>
      <c r="W225" s="79"/>
      <c r="X225" s="79"/>
      <c r="Y225" s="46"/>
      <c r="Z225" s="79"/>
      <c r="AA225" s="46"/>
      <c r="AB225" s="46"/>
      <c r="AC225" s="84"/>
    </row>
    <row r="226" spans="2:29" ht="15" customHeight="1" x14ac:dyDescent="0.25">
      <c r="B226" s="4"/>
      <c r="C226" s="5" t="s">
        <v>128</v>
      </c>
      <c r="D226" s="52"/>
      <c r="E226" s="52"/>
      <c r="F226" s="5"/>
      <c r="G226" s="88"/>
      <c r="H226" s="88"/>
      <c r="I226" s="88"/>
      <c r="J226" s="6"/>
      <c r="K226" s="6"/>
      <c r="L226" s="6"/>
      <c r="M226" s="6"/>
      <c r="N226" s="80" t="s">
        <v>93</v>
      </c>
      <c r="O226" s="6">
        <f>IF(OR(N226="",N226="ja"),1,0)</f>
        <v>1</v>
      </c>
      <c r="P226" s="82"/>
      <c r="Q226" s="46"/>
      <c r="R226" s="80" t="s">
        <v>93</v>
      </c>
      <c r="S226" s="6">
        <f>IF(OR(R226="",R226="ja"),1,0)</f>
        <v>1</v>
      </c>
      <c r="T226" s="82"/>
      <c r="U226" s="46"/>
      <c r="V226" s="79"/>
      <c r="W226" s="79"/>
      <c r="X226" s="79"/>
      <c r="Y226" s="46"/>
      <c r="Z226" s="79"/>
      <c r="AA226" s="46"/>
      <c r="AB226" s="46"/>
      <c r="AC226" s="84"/>
    </row>
    <row r="227" spans="2:29" ht="8.1" customHeight="1" x14ac:dyDescent="0.25">
      <c r="B227" s="4"/>
      <c r="C227" s="5"/>
      <c r="D227" s="52"/>
      <c r="E227" s="52"/>
      <c r="F227" s="52"/>
      <c r="G227" s="88"/>
      <c r="H227" s="88"/>
      <c r="I227" s="88"/>
      <c r="J227" s="49" t="s">
        <v>91</v>
      </c>
      <c r="K227" s="6"/>
      <c r="L227" s="6"/>
      <c r="M227" s="6"/>
      <c r="N227" s="46"/>
      <c r="O227" s="6"/>
      <c r="P227" s="82"/>
      <c r="Q227" s="46"/>
      <c r="R227" s="46"/>
      <c r="S227" s="6"/>
      <c r="T227" s="82"/>
      <c r="U227" s="46"/>
      <c r="V227" s="79"/>
      <c r="W227" s="79"/>
      <c r="X227" s="79"/>
      <c r="Y227" s="46"/>
      <c r="Z227" s="46"/>
      <c r="AA227" s="46"/>
      <c r="AB227" s="46"/>
      <c r="AC227" s="84"/>
    </row>
    <row r="228" spans="2:29" ht="15" customHeight="1" x14ac:dyDescent="0.25">
      <c r="B228" s="4"/>
      <c r="C228" s="101" t="s">
        <v>127</v>
      </c>
      <c r="D228" s="101"/>
      <c r="E228" s="101"/>
      <c r="F228" s="101"/>
      <c r="G228" s="88"/>
      <c r="H228" s="88"/>
      <c r="I228" s="88"/>
      <c r="J228" s="49" t="s">
        <v>92</v>
      </c>
      <c r="K228" s="6"/>
      <c r="L228" s="6"/>
      <c r="M228" s="6"/>
      <c r="N228" s="79"/>
      <c r="O228" s="6"/>
      <c r="P228" s="82"/>
      <c r="Q228" s="46"/>
      <c r="R228" s="79"/>
      <c r="S228" s="6"/>
      <c r="T228" s="82"/>
      <c r="U228" s="46"/>
      <c r="V228" s="79"/>
      <c r="W228" s="79"/>
      <c r="X228" s="79"/>
      <c r="Y228" s="46"/>
      <c r="Z228" s="79"/>
      <c r="AA228" s="46"/>
      <c r="AB228" s="46"/>
      <c r="AC228" s="84"/>
    </row>
    <row r="229" spans="2:29" ht="15" customHeight="1" x14ac:dyDescent="0.25">
      <c r="B229" s="4"/>
      <c r="C229" s="5" t="s">
        <v>154</v>
      </c>
      <c r="D229" s="52"/>
      <c r="E229" s="52"/>
      <c r="F229" s="52"/>
      <c r="G229" s="88"/>
      <c r="H229" s="88"/>
      <c r="I229" s="88"/>
      <c r="J229" s="60"/>
      <c r="K229" s="6"/>
      <c r="L229" s="6"/>
      <c r="M229" s="6"/>
      <c r="N229" s="80"/>
      <c r="O229" s="6">
        <f>IF(N229="",0,1)</f>
        <v>0</v>
      </c>
      <c r="P229" s="82"/>
      <c r="Q229" s="46"/>
      <c r="R229" s="80">
        <v>3</v>
      </c>
      <c r="S229" s="6">
        <f>IF(R229="",0,1)</f>
        <v>1</v>
      </c>
      <c r="T229" s="82"/>
      <c r="U229" s="46"/>
      <c r="V229" s="79"/>
      <c r="W229" s="79"/>
      <c r="X229" s="79"/>
      <c r="Y229" s="46"/>
      <c r="Z229" s="79"/>
      <c r="AA229" s="46"/>
      <c r="AB229" s="46"/>
      <c r="AC229" s="84"/>
    </row>
    <row r="230" spans="2:29" ht="15" customHeight="1" x14ac:dyDescent="0.25">
      <c r="B230" s="4"/>
      <c r="C230" s="5" t="s">
        <v>90</v>
      </c>
      <c r="D230" s="52"/>
      <c r="E230" s="52"/>
      <c r="F230" s="52"/>
      <c r="G230" s="88"/>
      <c r="H230" s="88"/>
      <c r="I230" s="88"/>
      <c r="J230" s="60"/>
      <c r="K230" s="6"/>
      <c r="L230" s="6"/>
      <c r="M230" s="6"/>
      <c r="N230" s="80" t="s">
        <v>92</v>
      </c>
      <c r="O230" s="6">
        <f>IF(OR(N230="",N230="Zelt"),1,0)</f>
        <v>0</v>
      </c>
      <c r="P230" s="82"/>
      <c r="Q230" s="46"/>
      <c r="R230" s="80" t="s">
        <v>92</v>
      </c>
      <c r="S230" s="6">
        <f>IF(OR(R230="",R230="Zelt"),0,1)</f>
        <v>1</v>
      </c>
      <c r="T230" s="82"/>
      <c r="U230" s="46"/>
      <c r="V230" s="79"/>
      <c r="W230" s="79"/>
      <c r="X230" s="79"/>
      <c r="Y230" s="46"/>
      <c r="Z230" s="79"/>
      <c r="AA230" s="46"/>
      <c r="AB230" s="46"/>
      <c r="AC230" s="84"/>
    </row>
    <row r="231" spans="2:29" ht="15" customHeight="1" x14ac:dyDescent="0.25">
      <c r="B231" s="4"/>
      <c r="C231" s="5" t="s">
        <v>128</v>
      </c>
      <c r="D231" s="52"/>
      <c r="E231" s="52"/>
      <c r="F231" s="52"/>
      <c r="G231" s="88"/>
      <c r="H231" s="88"/>
      <c r="I231" s="88"/>
      <c r="J231" s="89"/>
      <c r="K231" s="90"/>
      <c r="L231" s="90"/>
      <c r="M231" s="90"/>
      <c r="N231" s="80"/>
      <c r="O231" s="6">
        <f>IF(OR(N231="",N231="ja"),1,0)</f>
        <v>1</v>
      </c>
      <c r="P231" s="82"/>
      <c r="Q231" s="46"/>
      <c r="R231" s="80"/>
      <c r="S231" s="6">
        <f>IF(OR(R231="",R231="ja"),1,0)</f>
        <v>1</v>
      </c>
      <c r="T231" s="82"/>
      <c r="U231" s="46"/>
      <c r="V231" s="79"/>
      <c r="W231" s="79"/>
      <c r="X231" s="79"/>
      <c r="Y231" s="46"/>
      <c r="Z231" s="79"/>
      <c r="AA231" s="46"/>
      <c r="AB231" s="46"/>
      <c r="AC231" s="84"/>
    </row>
    <row r="232" spans="2:29" ht="8.1" customHeight="1" x14ac:dyDescent="0.25">
      <c r="B232" s="4"/>
      <c r="C232" s="5"/>
      <c r="D232" s="52"/>
      <c r="E232" s="52"/>
      <c r="F232" s="52"/>
      <c r="G232" s="88"/>
      <c r="H232" s="88"/>
      <c r="I232" s="88"/>
      <c r="J232" s="90"/>
      <c r="K232" s="90"/>
      <c r="L232" s="90"/>
      <c r="M232" s="90"/>
      <c r="N232" s="46"/>
      <c r="O232" s="6"/>
      <c r="P232" s="82"/>
      <c r="Q232" s="46"/>
      <c r="R232" s="46"/>
      <c r="S232" s="6"/>
      <c r="T232" s="82"/>
      <c r="U232" s="46"/>
      <c r="V232" s="79"/>
      <c r="W232" s="79"/>
      <c r="X232" s="79"/>
      <c r="Y232" s="46"/>
      <c r="Z232" s="46"/>
      <c r="AA232" s="46"/>
      <c r="AB232" s="46"/>
      <c r="AC232" s="84"/>
    </row>
    <row r="233" spans="2:29" ht="15" customHeight="1" x14ac:dyDescent="0.25">
      <c r="B233" s="4"/>
      <c r="C233" s="97" t="s">
        <v>94</v>
      </c>
      <c r="D233" s="98"/>
      <c r="E233" s="98"/>
      <c r="F233" s="98"/>
      <c r="G233" s="88"/>
      <c r="H233" s="88"/>
      <c r="I233" s="88"/>
      <c r="J233" s="89"/>
      <c r="K233" s="90"/>
      <c r="L233" s="90"/>
      <c r="M233" s="90"/>
      <c r="N233" s="80"/>
      <c r="O233" s="6">
        <f>N233/$D$15</f>
        <v>0</v>
      </c>
      <c r="P233" s="46">
        <f>IF(N224&lt;&gt;"",IF(O233&lt;0.5,0,IF(O233&gt;=0.75,2,1)),"")</f>
        <v>0</v>
      </c>
      <c r="Q233" s="46"/>
      <c r="R233" s="80"/>
      <c r="S233" s="6">
        <f>R233/$D$16</f>
        <v>0</v>
      </c>
      <c r="T233" s="46">
        <f>IF(R224&lt;&gt;"",IF(S233&lt;0.5,0,IF(S233&gt;=0.75,2,1)),"")</f>
        <v>0</v>
      </c>
      <c r="U233" s="46"/>
      <c r="V233" s="79"/>
      <c r="W233" s="79"/>
      <c r="X233" s="79"/>
      <c r="Y233" s="46"/>
      <c r="Z233" s="79"/>
      <c r="AA233" s="46"/>
      <c r="AB233" s="46"/>
      <c r="AC233" s="84"/>
    </row>
    <row r="234" spans="2:29" ht="8.1" customHeight="1" x14ac:dyDescent="0.25">
      <c r="B234" s="4"/>
      <c r="C234" s="5"/>
      <c r="D234" s="52"/>
      <c r="E234" s="52"/>
      <c r="F234" s="52"/>
      <c r="G234" s="88"/>
      <c r="H234" s="88"/>
      <c r="I234" s="88"/>
      <c r="J234" s="90"/>
      <c r="K234" s="90"/>
      <c r="L234" s="90"/>
      <c r="M234" s="90"/>
      <c r="N234" s="46"/>
      <c r="O234" s="6"/>
      <c r="P234" s="46"/>
      <c r="Q234" s="46"/>
      <c r="R234" s="46"/>
      <c r="S234" s="6"/>
      <c r="T234" s="46"/>
      <c r="U234" s="46"/>
      <c r="V234" s="79"/>
      <c r="W234" s="79"/>
      <c r="X234" s="79"/>
      <c r="Y234" s="46"/>
      <c r="Z234" s="46"/>
      <c r="AA234" s="46"/>
      <c r="AB234" s="46"/>
      <c r="AC234" s="84"/>
    </row>
    <row r="235" spans="2:29" ht="15" customHeight="1" x14ac:dyDescent="0.25">
      <c r="B235" s="4"/>
      <c r="C235" s="97" t="s">
        <v>96</v>
      </c>
      <c r="D235" s="98"/>
      <c r="E235" s="98"/>
      <c r="F235" s="98"/>
      <c r="G235" s="88"/>
      <c r="H235" s="88"/>
      <c r="I235" s="88"/>
      <c r="J235" s="89"/>
      <c r="K235" s="90"/>
      <c r="L235" s="90"/>
      <c r="M235" s="90"/>
      <c r="N235" s="80"/>
      <c r="O235" s="6">
        <f>N235/$D$15</f>
        <v>0</v>
      </c>
      <c r="P235" s="46" t="str">
        <f>IF(N229&lt;&gt;"",IF(O235&lt;0.5,0,IF(O235&gt;=0.75,2,1)),"")</f>
        <v/>
      </c>
      <c r="Q235" s="46"/>
      <c r="R235" s="80"/>
      <c r="S235" s="6">
        <f>R235/$D$16</f>
        <v>0</v>
      </c>
      <c r="T235" s="46">
        <f>IF(R229&lt;&gt;"",IF(S235&lt;0.5,0,IF(S235&gt;=0.75,2,1)),"")</f>
        <v>0</v>
      </c>
      <c r="U235" s="46"/>
      <c r="V235" s="79"/>
      <c r="W235" s="79"/>
      <c r="X235" s="79"/>
      <c r="Y235" s="46"/>
      <c r="Z235" s="79"/>
      <c r="AA235" s="46"/>
      <c r="AB235" s="46"/>
      <c r="AC235" s="84"/>
    </row>
    <row r="236" spans="2:29" ht="8.1" customHeight="1" x14ac:dyDescent="0.25">
      <c r="B236" s="4"/>
      <c r="C236" s="5"/>
      <c r="D236" s="52"/>
      <c r="E236" s="52"/>
      <c r="F236" s="52"/>
      <c r="G236" s="88"/>
      <c r="H236" s="88"/>
      <c r="I236" s="88"/>
      <c r="J236" s="90"/>
      <c r="K236" s="90"/>
      <c r="L236" s="90"/>
      <c r="M236" s="90"/>
      <c r="N236" s="46"/>
      <c r="O236" s="6"/>
      <c r="P236" s="46"/>
      <c r="Q236" s="46"/>
      <c r="R236" s="46"/>
      <c r="S236" s="6"/>
      <c r="T236" s="46"/>
      <c r="U236" s="46"/>
      <c r="V236" s="79"/>
      <c r="W236" s="79"/>
      <c r="X236" s="79"/>
      <c r="Y236" s="46"/>
      <c r="Z236" s="46"/>
      <c r="AA236" s="46"/>
      <c r="AB236" s="46"/>
      <c r="AC236" s="84"/>
    </row>
    <row r="237" spans="2:29" ht="15" customHeight="1" x14ac:dyDescent="0.25">
      <c r="B237" s="4"/>
      <c r="C237" s="97" t="s">
        <v>95</v>
      </c>
      <c r="D237" s="98"/>
      <c r="E237" s="98"/>
      <c r="F237" s="98"/>
      <c r="G237" s="88"/>
      <c r="H237" s="88"/>
      <c r="I237" s="88"/>
      <c r="J237" s="89"/>
      <c r="K237" s="90"/>
      <c r="L237" s="90"/>
      <c r="M237" s="90"/>
      <c r="N237" s="80"/>
      <c r="O237" s="6">
        <f>N237/$E$15</f>
        <v>0</v>
      </c>
      <c r="P237" s="46">
        <f>IF(N224&lt;&gt;"",IF(O237&lt;0.5,0,IF(O237&gt;=0.75,2,1)),"")</f>
        <v>0</v>
      </c>
      <c r="Q237" s="46"/>
      <c r="R237" s="80"/>
      <c r="S237" s="6">
        <f>R237/$E$16</f>
        <v>0</v>
      </c>
      <c r="T237" s="46">
        <f>IF(R224&lt;&gt;"",IF(S237&lt;0.5,0,IF(S237&gt;=0.75,2,1)),"")</f>
        <v>0</v>
      </c>
      <c r="U237" s="46"/>
      <c r="V237" s="79"/>
      <c r="W237" s="79"/>
      <c r="X237" s="79"/>
      <c r="Y237" s="46"/>
      <c r="Z237" s="79"/>
      <c r="AA237" s="46"/>
      <c r="AB237" s="46"/>
      <c r="AC237" s="84"/>
    </row>
    <row r="238" spans="2:29" ht="8.1" customHeight="1" x14ac:dyDescent="0.25">
      <c r="B238" s="4"/>
      <c r="C238" s="5"/>
      <c r="D238" s="52"/>
      <c r="E238" s="52"/>
      <c r="F238" s="52"/>
      <c r="G238" s="88"/>
      <c r="H238" s="88"/>
      <c r="I238" s="88"/>
      <c r="J238" s="90"/>
      <c r="K238" s="90"/>
      <c r="L238" s="90"/>
      <c r="M238" s="90"/>
      <c r="N238" s="46"/>
      <c r="O238" s="6"/>
      <c r="P238" s="46"/>
      <c r="Q238" s="46"/>
      <c r="R238" s="46"/>
      <c r="S238" s="6"/>
      <c r="T238" s="46"/>
      <c r="U238" s="46"/>
      <c r="V238" s="79"/>
      <c r="W238" s="79"/>
      <c r="X238" s="79"/>
      <c r="Y238" s="46"/>
      <c r="Z238" s="46"/>
      <c r="AA238" s="46"/>
      <c r="AB238" s="46"/>
      <c r="AC238" s="84"/>
    </row>
    <row r="239" spans="2:29" ht="15" customHeight="1" x14ac:dyDescent="0.25">
      <c r="B239" s="4"/>
      <c r="C239" s="97" t="s">
        <v>97</v>
      </c>
      <c r="D239" s="98"/>
      <c r="E239" s="98"/>
      <c r="F239" s="98"/>
      <c r="G239" s="88"/>
      <c r="H239" s="88"/>
      <c r="I239" s="88"/>
      <c r="J239" s="89"/>
      <c r="K239" s="90"/>
      <c r="L239" s="90"/>
      <c r="M239" s="90"/>
      <c r="N239" s="80"/>
      <c r="O239" s="6">
        <f>N239/$E$15</f>
        <v>0</v>
      </c>
      <c r="P239" s="46" t="str">
        <f>IF(N229&lt;&gt;"",IF(O239&lt;0.5,0,IF(O239&gt;=0.75,2,1)),"")</f>
        <v/>
      </c>
      <c r="Q239" s="46"/>
      <c r="R239" s="80"/>
      <c r="S239" s="6">
        <f>R239/$E$16</f>
        <v>0</v>
      </c>
      <c r="T239" s="46">
        <f>IF(R229&lt;&gt;"",IF(S239&lt;0.5,0,IF(S239&gt;=0.75,2,1)),"")</f>
        <v>0</v>
      </c>
      <c r="U239" s="46"/>
      <c r="V239" s="79"/>
      <c r="W239" s="79"/>
      <c r="X239" s="79"/>
      <c r="Y239" s="46"/>
      <c r="Z239" s="79"/>
      <c r="AA239" s="46"/>
      <c r="AB239" s="46"/>
      <c r="AC239" s="84"/>
    </row>
    <row r="240" spans="2:29" ht="8.1" customHeight="1" x14ac:dyDescent="0.25">
      <c r="B240" s="4"/>
      <c r="C240" s="5"/>
      <c r="D240" s="5"/>
      <c r="E240" s="5"/>
      <c r="F240" s="5"/>
      <c r="G240" s="88"/>
      <c r="H240" s="88"/>
      <c r="I240" s="88"/>
      <c r="J240" s="90"/>
      <c r="K240" s="90"/>
      <c r="L240" s="90"/>
      <c r="M240" s="90"/>
      <c r="N240" s="46"/>
      <c r="O240" s="6"/>
      <c r="P240" s="46"/>
      <c r="Q240" s="46"/>
      <c r="R240" s="46"/>
      <c r="S240" s="6"/>
      <c r="T240" s="46"/>
      <c r="U240" s="46"/>
      <c r="V240" s="79"/>
      <c r="W240" s="79"/>
      <c r="X240" s="79"/>
      <c r="Y240" s="46"/>
      <c r="Z240" s="46"/>
      <c r="AA240" s="46"/>
      <c r="AB240" s="46"/>
      <c r="AC240" s="84"/>
    </row>
    <row r="241" spans="2:29" ht="15" customHeight="1" x14ac:dyDescent="0.25">
      <c r="B241" s="4"/>
      <c r="C241" s="92" t="s">
        <v>134</v>
      </c>
      <c r="D241" s="92"/>
      <c r="E241" s="92"/>
      <c r="F241" s="92"/>
      <c r="G241" s="82"/>
      <c r="H241" s="82"/>
      <c r="I241" s="82"/>
      <c r="J241" s="79"/>
      <c r="K241" s="46"/>
      <c r="L241" s="46"/>
      <c r="M241" s="46"/>
      <c r="N241" s="79"/>
      <c r="O241" s="6"/>
      <c r="P241" s="46"/>
      <c r="Q241" s="46"/>
      <c r="R241" s="79"/>
      <c r="S241" s="6"/>
      <c r="T241" s="46"/>
      <c r="U241" s="46"/>
      <c r="V241" s="80" t="s">
        <v>93</v>
      </c>
      <c r="W241" s="46"/>
      <c r="X241" s="46">
        <f>IF(V241&lt;&gt;"",IF(V241="ja",0,2),"")</f>
        <v>0</v>
      </c>
      <c r="Y241" s="46"/>
      <c r="Z241" s="79"/>
      <c r="AA241" s="46"/>
      <c r="AB241" s="46"/>
      <c r="AC241" s="84"/>
    </row>
    <row r="242" spans="2:29" ht="15" customHeight="1" x14ac:dyDescent="0.25">
      <c r="B242" s="4"/>
      <c r="C242" s="92"/>
      <c r="D242" s="92"/>
      <c r="E242" s="92"/>
      <c r="F242" s="92"/>
      <c r="G242" s="82"/>
      <c r="H242" s="82"/>
      <c r="I242" s="82"/>
      <c r="J242" s="79"/>
      <c r="K242" s="46"/>
      <c r="L242" s="46"/>
      <c r="M242" s="46"/>
      <c r="N242" s="79"/>
      <c r="O242" s="6"/>
      <c r="P242" s="46"/>
      <c r="Q242" s="46"/>
      <c r="R242" s="79"/>
      <c r="S242" s="6"/>
      <c r="T242" s="46"/>
      <c r="U242" s="46"/>
      <c r="V242" s="79"/>
      <c r="W242" s="46"/>
      <c r="X242" s="46"/>
      <c r="Y242" s="46"/>
      <c r="Z242" s="79"/>
      <c r="AA242" s="46"/>
      <c r="AB242" s="46"/>
      <c r="AC242" s="84"/>
    </row>
    <row r="243" spans="2:29" ht="8.1" customHeight="1" x14ac:dyDescent="0.25">
      <c r="B243" s="4"/>
      <c r="C243" s="76"/>
      <c r="D243" s="76"/>
      <c r="E243" s="76"/>
      <c r="F243" s="76"/>
      <c r="G243" s="82"/>
      <c r="H243" s="82"/>
      <c r="I243" s="82"/>
      <c r="J243" s="79"/>
      <c r="K243" s="46"/>
      <c r="L243" s="46"/>
      <c r="M243" s="46"/>
      <c r="N243" s="79"/>
      <c r="O243" s="6"/>
      <c r="P243" s="46"/>
      <c r="Q243" s="46"/>
      <c r="R243" s="79"/>
      <c r="S243" s="6"/>
      <c r="T243" s="46"/>
      <c r="U243" s="46"/>
      <c r="V243" s="79"/>
      <c r="W243" s="46"/>
      <c r="X243" s="46"/>
      <c r="Y243" s="46"/>
      <c r="Z243" s="79"/>
      <c r="AA243" s="46"/>
      <c r="AB243" s="46"/>
      <c r="AC243" s="84"/>
    </row>
    <row r="244" spans="2:29" ht="15" customHeight="1" x14ac:dyDescent="0.25">
      <c r="B244" s="4"/>
      <c r="C244" s="92" t="s">
        <v>153</v>
      </c>
      <c r="D244" s="92"/>
      <c r="E244" s="92"/>
      <c r="F244" s="92"/>
      <c r="G244" s="82"/>
      <c r="H244" s="82"/>
      <c r="I244" s="82"/>
      <c r="J244" s="79"/>
      <c r="K244" s="46"/>
      <c r="L244" s="46"/>
      <c r="M244" s="46"/>
      <c r="N244" s="79"/>
      <c r="O244" s="6"/>
      <c r="P244" s="46"/>
      <c r="Q244" s="46"/>
      <c r="R244" s="79"/>
      <c r="S244" s="6"/>
      <c r="T244" s="46"/>
      <c r="U244" s="46"/>
      <c r="V244" s="80">
        <v>2</v>
      </c>
      <c r="W244" s="46"/>
      <c r="X244" s="46">
        <f>IF(AND(V244&gt;2,V244&lt;6),2,IF(AND(V244&gt;1,V244&lt;8),1,0))</f>
        <v>1</v>
      </c>
      <c r="Y244" s="46"/>
      <c r="Z244" s="79"/>
      <c r="AA244" s="46"/>
      <c r="AB244" s="46"/>
      <c r="AC244" s="84"/>
    </row>
    <row r="245" spans="2:29" ht="8.1" customHeight="1" x14ac:dyDescent="0.25">
      <c r="B245" s="4"/>
      <c r="C245" s="50"/>
      <c r="D245" s="50"/>
      <c r="E245" s="50"/>
      <c r="F245" s="50"/>
      <c r="G245" s="82"/>
      <c r="H245" s="82"/>
      <c r="I245" s="82"/>
      <c r="J245" s="79"/>
      <c r="K245" s="46"/>
      <c r="L245" s="46"/>
      <c r="M245" s="46"/>
      <c r="N245" s="79"/>
      <c r="O245" s="6"/>
      <c r="P245" s="46"/>
      <c r="Q245" s="46"/>
      <c r="R245" s="79"/>
      <c r="S245" s="6"/>
      <c r="T245" s="46"/>
      <c r="U245" s="46"/>
      <c r="V245" s="79"/>
      <c r="W245" s="46"/>
      <c r="X245" s="46"/>
      <c r="Y245" s="46"/>
      <c r="Z245" s="79"/>
      <c r="AA245" s="46"/>
      <c r="AB245" s="46"/>
      <c r="AC245" s="84"/>
    </row>
    <row r="246" spans="2:29" ht="15" customHeight="1" x14ac:dyDescent="0.25">
      <c r="B246" s="4"/>
      <c r="C246" s="97" t="s">
        <v>124</v>
      </c>
      <c r="D246" s="98"/>
      <c r="E246" s="98"/>
      <c r="F246" s="98"/>
      <c r="G246" s="82"/>
      <c r="H246" s="82"/>
      <c r="I246" s="82"/>
      <c r="J246" s="80" t="s">
        <v>93</v>
      </c>
      <c r="K246" s="46"/>
      <c r="L246" s="46">
        <f>IF(J246="ja",2,0)</f>
        <v>2</v>
      </c>
      <c r="M246" s="46"/>
      <c r="N246" s="80" t="s">
        <v>93</v>
      </c>
      <c r="O246" s="6"/>
      <c r="P246" s="46">
        <f>IF(N246="ja",2,0)</f>
        <v>2</v>
      </c>
      <c r="Q246" s="46"/>
      <c r="R246" s="80" t="s">
        <v>93</v>
      </c>
      <c r="S246" s="6"/>
      <c r="T246" s="46">
        <f>IF(R246="ja",2,0)</f>
        <v>2</v>
      </c>
      <c r="U246" s="46"/>
      <c r="V246" s="80" t="s">
        <v>93</v>
      </c>
      <c r="W246" s="46"/>
      <c r="X246" s="46">
        <f>IF(V246="ja",2,0)</f>
        <v>2</v>
      </c>
      <c r="Y246" s="46"/>
      <c r="Z246" s="79"/>
      <c r="AA246" s="46"/>
      <c r="AB246" s="46"/>
      <c r="AC246" s="84"/>
    </row>
    <row r="247" spans="2:29" ht="15" customHeight="1" thickBot="1" x14ac:dyDescent="0.3">
      <c r="B247" s="11"/>
      <c r="C247" s="12"/>
      <c r="D247" s="12"/>
      <c r="E247" s="12"/>
      <c r="F247" s="12"/>
      <c r="G247" s="82"/>
      <c r="H247" s="82"/>
      <c r="I247" s="82"/>
      <c r="J247" s="83"/>
      <c r="K247" s="83"/>
      <c r="L247" s="83"/>
      <c r="M247" s="83"/>
      <c r="N247" s="83"/>
      <c r="O247" s="83"/>
      <c r="P247" s="83"/>
      <c r="Q247" s="83"/>
      <c r="R247" s="83"/>
      <c r="S247" s="83"/>
      <c r="T247" s="83"/>
      <c r="U247" s="83"/>
      <c r="V247" s="83"/>
      <c r="W247" s="83"/>
      <c r="X247" s="83"/>
      <c r="Y247" s="83"/>
      <c r="Z247" s="83"/>
      <c r="AA247" s="83"/>
      <c r="AB247" s="83"/>
      <c r="AC247" s="86"/>
    </row>
  </sheetData>
  <mergeCells count="57">
    <mergeCell ref="C219:F219"/>
    <mergeCell ref="C220:F220"/>
    <mergeCell ref="C214:F214"/>
    <mergeCell ref="C203:F203"/>
    <mergeCell ref="C246:F246"/>
    <mergeCell ref="C223:F223"/>
    <mergeCell ref="C228:F228"/>
    <mergeCell ref="C233:F233"/>
    <mergeCell ref="C235:F235"/>
    <mergeCell ref="C237:F237"/>
    <mergeCell ref="C239:F239"/>
    <mergeCell ref="C222:F222"/>
    <mergeCell ref="C211:F211"/>
    <mergeCell ref="C213:F213"/>
    <mergeCell ref="C241:F242"/>
    <mergeCell ref="C244:F244"/>
    <mergeCell ref="C215:F215"/>
    <mergeCell ref="C216:F216"/>
    <mergeCell ref="C217:F218"/>
    <mergeCell ref="C186:F186"/>
    <mergeCell ref="C188:F188"/>
    <mergeCell ref="C190:F190"/>
    <mergeCell ref="C192:F192"/>
    <mergeCell ref="C194:F194"/>
    <mergeCell ref="C207:F208"/>
    <mergeCell ref="C209:F209"/>
    <mergeCell ref="C210:F210"/>
    <mergeCell ref="C205:F205"/>
    <mergeCell ref="C108:F108"/>
    <mergeCell ref="C136:F137"/>
    <mergeCell ref="C170:E171"/>
    <mergeCell ref="C182:F182"/>
    <mergeCell ref="C184:F184"/>
    <mergeCell ref="C107:F107"/>
    <mergeCell ref="C84:F84"/>
    <mergeCell ref="C85:F85"/>
    <mergeCell ref="C87:F88"/>
    <mergeCell ref="C95:F96"/>
    <mergeCell ref="C98:F98"/>
    <mergeCell ref="C99:F99"/>
    <mergeCell ref="C100:F100"/>
    <mergeCell ref="C101:F101"/>
    <mergeCell ref="C103:F103"/>
    <mergeCell ref="C105:F105"/>
    <mergeCell ref="C106:F106"/>
    <mergeCell ref="C62:F62"/>
    <mergeCell ref="C71:F72"/>
    <mergeCell ref="C79:F80"/>
    <mergeCell ref="C82:F82"/>
    <mergeCell ref="C83:F83"/>
    <mergeCell ref="C63:F64"/>
    <mergeCell ref="C61:F61"/>
    <mergeCell ref="C10:F11"/>
    <mergeCell ref="C43:F43"/>
    <mergeCell ref="C56:F57"/>
    <mergeCell ref="C59:F59"/>
    <mergeCell ref="C60:F60"/>
  </mergeCells>
  <conditionalFormatting sqref="L246 P246 T246 X246 L182 L184 L186 L188 L192 AB203 P182 P184 P186 P188 P192 T182 T184 T186 T188 T192 X182 X184 X186 X241 X192 AB182 L203 AB186 T203 H136 L194 P194 T194 X194 P203 X203 AB208 L208 T208 P208 X208 AB213 L213 T213 P213 X213 P222 T222 H173 P233 P237 P235 P239 T233 T237 T235 T239 H175 H177 H56 H21 H10 H63 H166 H71 H79 H87 H103 H123 H129 H162 H164 H95 H168 L190 P190 T190 X190 X244">
    <cfRule type="cellIs" dxfId="113" priority="109" operator="equal">
      <formula>2</formula>
    </cfRule>
    <cfRule type="cellIs" dxfId="112" priority="110" operator="equal">
      <formula>0</formula>
    </cfRule>
    <cfRule type="cellIs" dxfId="111" priority="111" operator="equal">
      <formula>1</formula>
    </cfRule>
  </conditionalFormatting>
  <conditionalFormatting sqref="L180 P180 T180 X180 AB180 H121 H154 H41 H8 H6 H180">
    <cfRule type="cellIs" dxfId="110" priority="106" operator="between">
      <formula>0.5</formula>
      <formula>1.4</formula>
    </cfRule>
    <cfRule type="cellIs" dxfId="109" priority="107" operator="greaterThanOrEqual">
      <formula>1.5</formula>
    </cfRule>
    <cfRule type="cellIs" dxfId="108" priority="108" operator="lessThan">
      <formula>0.5</formula>
    </cfRule>
  </conditionalFormatting>
  <dataValidations count="13">
    <dataValidation type="list" allowBlank="1" showInputMessage="1" showErrorMessage="1" sqref="V241 V246 N246 R246 N226 R226 R231 N231 J246">
      <formula1>$J$223:$J$225</formula1>
    </dataValidation>
    <dataValidation type="list" allowBlank="1" showInputMessage="1" showErrorMessage="1" sqref="J230">
      <formula1>$J$227:$J$228</formula1>
    </dataValidation>
    <dataValidation type="list" allowBlank="1" showInputMessage="1" showErrorMessage="1" sqref="J231">
      <formula1>$J$223:$J$224</formula1>
    </dataValidation>
    <dataValidation type="list" allowBlank="1" showInputMessage="1" showErrorMessage="1" sqref="C66">
      <formula1>$C$67:$C$69</formula1>
    </dataValidation>
    <dataValidation type="list" allowBlank="1" showInputMessage="1" showErrorMessage="1" sqref="C74">
      <formula1>$C$75:$C$77</formula1>
    </dataValidation>
    <dataValidation type="list" allowBlank="1" showInputMessage="1" showErrorMessage="1" sqref="C82">
      <formula1>$C$83:$C$85</formula1>
    </dataValidation>
    <dataValidation type="list" allowBlank="1" showInputMessage="1" showErrorMessage="1" sqref="C90">
      <formula1>$C$91:$C$93</formula1>
    </dataValidation>
    <dataValidation type="list" allowBlank="1" showInputMessage="1" showErrorMessage="1" sqref="C98">
      <formula1>$C$99:$C$101</formula1>
    </dataValidation>
    <dataValidation type="list" allowBlank="1" showInputMessage="1" showErrorMessage="1" sqref="C105">
      <formula1>$C$106:$C$108</formula1>
    </dataValidation>
    <dataValidation type="list" allowBlank="1" showInputMessage="1" showErrorMessage="1" sqref="C59">
      <formula1>$C$60:$C$62</formula1>
    </dataValidation>
    <dataValidation type="list" allowBlank="1" showInputMessage="1" showErrorMessage="1" sqref="D46:D54">
      <formula1>$E$46:$E$49</formula1>
    </dataValidation>
    <dataValidation type="list" allowBlank="1" showInputMessage="1" showErrorMessage="1" sqref="D24:D38">
      <formula1>$E$24:$E$29</formula1>
    </dataValidation>
    <dataValidation type="list" allowBlank="1" showInputMessage="1" showErrorMessage="1" sqref="N225 R225 N230 R230">
      <formula1>$J$227:$J$229</formula1>
    </dataValidation>
  </dataValidations>
  <pageMargins left="0.7" right="0.7" top="0.78740157499999996" bottom="0.78740157499999996"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0</xdr:colOff>
                    <xdr:row>13</xdr:row>
                    <xdr:rowOff>0</xdr:rowOff>
                  </from>
                  <to>
                    <xdr:col>2</xdr:col>
                    <xdr:colOff>1057275</xdr:colOff>
                    <xdr:row>14</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0</xdr:colOff>
                    <xdr:row>14</xdr:row>
                    <xdr:rowOff>0</xdr:rowOff>
                  </from>
                  <to>
                    <xdr:col>2</xdr:col>
                    <xdr:colOff>1057275</xdr:colOff>
                    <xdr:row>15</xdr:row>
                    <xdr:rowOff>19050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0</xdr:colOff>
                    <xdr:row>15</xdr:row>
                    <xdr:rowOff>0</xdr:rowOff>
                  </from>
                  <to>
                    <xdr:col>2</xdr:col>
                    <xdr:colOff>1057275</xdr:colOff>
                    <xdr:row>16</xdr:row>
                    <xdr:rowOff>19050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0</xdr:colOff>
                    <xdr:row>16</xdr:row>
                    <xdr:rowOff>0</xdr:rowOff>
                  </from>
                  <to>
                    <xdr:col>2</xdr:col>
                    <xdr:colOff>1057275</xdr:colOff>
                    <xdr:row>17</xdr:row>
                    <xdr:rowOff>19050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0</xdr:colOff>
                    <xdr:row>17</xdr:row>
                    <xdr:rowOff>0</xdr:rowOff>
                  </from>
                  <to>
                    <xdr:col>2</xdr:col>
                    <xdr:colOff>1057275</xdr:colOff>
                    <xdr:row>18</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0</xdr:colOff>
                    <xdr:row>124</xdr:row>
                    <xdr:rowOff>0</xdr:rowOff>
                  </from>
                  <to>
                    <xdr:col>2</xdr:col>
                    <xdr:colOff>2162175</xdr:colOff>
                    <xdr:row>125</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0</xdr:colOff>
                    <xdr:row>125</xdr:row>
                    <xdr:rowOff>0</xdr:rowOff>
                  </from>
                  <to>
                    <xdr:col>2</xdr:col>
                    <xdr:colOff>1104900</xdr:colOff>
                    <xdr:row>126</xdr:row>
                    <xdr:rowOff>19050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0</xdr:colOff>
                    <xdr:row>126</xdr:row>
                    <xdr:rowOff>0</xdr:rowOff>
                  </from>
                  <to>
                    <xdr:col>2</xdr:col>
                    <xdr:colOff>2162175</xdr:colOff>
                    <xdr:row>127</xdr:row>
                    <xdr:rowOff>38100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0</xdr:colOff>
                    <xdr:row>130</xdr:row>
                    <xdr:rowOff>0</xdr:rowOff>
                  </from>
                  <to>
                    <xdr:col>2</xdr:col>
                    <xdr:colOff>1104900</xdr:colOff>
                    <xdr:row>131</xdr:row>
                    <xdr:rowOff>19050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0</xdr:colOff>
                    <xdr:row>131</xdr:row>
                    <xdr:rowOff>0</xdr:rowOff>
                  </from>
                  <to>
                    <xdr:col>2</xdr:col>
                    <xdr:colOff>1104900</xdr:colOff>
                    <xdr:row>132</xdr:row>
                    <xdr:rowOff>19050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xdr:col>
                    <xdr:colOff>0</xdr:colOff>
                    <xdr:row>132</xdr:row>
                    <xdr:rowOff>0</xdr:rowOff>
                  </from>
                  <to>
                    <xdr:col>2</xdr:col>
                    <xdr:colOff>1104900</xdr:colOff>
                    <xdr:row>133</xdr:row>
                    <xdr:rowOff>19050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2</xdr:col>
                    <xdr:colOff>0</xdr:colOff>
                    <xdr:row>133</xdr:row>
                    <xdr:rowOff>0</xdr:rowOff>
                  </from>
                  <to>
                    <xdr:col>2</xdr:col>
                    <xdr:colOff>1104900</xdr:colOff>
                    <xdr:row>134</xdr:row>
                    <xdr:rowOff>19050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xdr:col>
                    <xdr:colOff>0</xdr:colOff>
                    <xdr:row>138</xdr:row>
                    <xdr:rowOff>0</xdr:rowOff>
                  </from>
                  <to>
                    <xdr:col>2</xdr:col>
                    <xdr:colOff>2162175</xdr:colOff>
                    <xdr:row>139</xdr:row>
                    <xdr:rowOff>38100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xdr:col>
                    <xdr:colOff>0</xdr:colOff>
                    <xdr:row>139</xdr:row>
                    <xdr:rowOff>0</xdr:rowOff>
                  </from>
                  <to>
                    <xdr:col>2</xdr:col>
                    <xdr:colOff>1104900</xdr:colOff>
                    <xdr:row>140</xdr:row>
                    <xdr:rowOff>19050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xdr:col>
                    <xdr:colOff>0</xdr:colOff>
                    <xdr:row>140</xdr:row>
                    <xdr:rowOff>0</xdr:rowOff>
                  </from>
                  <to>
                    <xdr:col>2</xdr:col>
                    <xdr:colOff>2162175</xdr:colOff>
                    <xdr:row>141</xdr:row>
                    <xdr:rowOff>38100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xdr:col>
                    <xdr:colOff>0</xdr:colOff>
                    <xdr:row>141</xdr:row>
                    <xdr:rowOff>0</xdr:rowOff>
                  </from>
                  <to>
                    <xdr:col>2</xdr:col>
                    <xdr:colOff>2162175</xdr:colOff>
                    <xdr:row>142</xdr:row>
                    <xdr:rowOff>38100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xdr:col>
                    <xdr:colOff>0</xdr:colOff>
                    <xdr:row>142</xdr:row>
                    <xdr:rowOff>0</xdr:rowOff>
                  </from>
                  <to>
                    <xdr:col>2</xdr:col>
                    <xdr:colOff>1104900</xdr:colOff>
                    <xdr:row>143</xdr:row>
                    <xdr:rowOff>19050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xdr:col>
                    <xdr:colOff>0</xdr:colOff>
                    <xdr:row>146</xdr:row>
                    <xdr:rowOff>0</xdr:rowOff>
                  </from>
                  <to>
                    <xdr:col>2</xdr:col>
                    <xdr:colOff>1104900</xdr:colOff>
                    <xdr:row>147</xdr:row>
                    <xdr:rowOff>19050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xdr:col>
                    <xdr:colOff>0</xdr:colOff>
                    <xdr:row>147</xdr:row>
                    <xdr:rowOff>0</xdr:rowOff>
                  </from>
                  <to>
                    <xdr:col>2</xdr:col>
                    <xdr:colOff>2162175</xdr:colOff>
                    <xdr:row>148</xdr:row>
                    <xdr:rowOff>38100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2</xdr:col>
                    <xdr:colOff>0</xdr:colOff>
                    <xdr:row>148</xdr:row>
                    <xdr:rowOff>0</xdr:rowOff>
                  </from>
                  <to>
                    <xdr:col>2</xdr:col>
                    <xdr:colOff>1104900</xdr:colOff>
                    <xdr:row>149</xdr:row>
                    <xdr:rowOff>19050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xdr:col>
                    <xdr:colOff>0</xdr:colOff>
                    <xdr:row>149</xdr:row>
                    <xdr:rowOff>0</xdr:rowOff>
                  </from>
                  <to>
                    <xdr:col>2</xdr:col>
                    <xdr:colOff>1104900</xdr:colOff>
                    <xdr:row>150</xdr:row>
                    <xdr:rowOff>19050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xdr:col>
                    <xdr:colOff>0</xdr:colOff>
                    <xdr:row>150</xdr:row>
                    <xdr:rowOff>0</xdr:rowOff>
                  </from>
                  <to>
                    <xdr:col>2</xdr:col>
                    <xdr:colOff>2162175</xdr:colOff>
                    <xdr:row>151</xdr:row>
                    <xdr:rowOff>38100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2</xdr:col>
                    <xdr:colOff>0</xdr:colOff>
                    <xdr:row>111</xdr:row>
                    <xdr:rowOff>0</xdr:rowOff>
                  </from>
                  <to>
                    <xdr:col>2</xdr:col>
                    <xdr:colOff>2162175</xdr:colOff>
                    <xdr:row>112</xdr:row>
                    <xdr:rowOff>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2</xdr:col>
                    <xdr:colOff>0</xdr:colOff>
                    <xdr:row>112</xdr:row>
                    <xdr:rowOff>0</xdr:rowOff>
                  </from>
                  <to>
                    <xdr:col>2</xdr:col>
                    <xdr:colOff>2162175</xdr:colOff>
                    <xdr:row>113</xdr:row>
                    <xdr:rowOff>38100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2</xdr:col>
                    <xdr:colOff>0</xdr:colOff>
                    <xdr:row>113</xdr:row>
                    <xdr:rowOff>0</xdr:rowOff>
                  </from>
                  <to>
                    <xdr:col>2</xdr:col>
                    <xdr:colOff>2162175</xdr:colOff>
                    <xdr:row>114</xdr:row>
                    <xdr:rowOff>38100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2</xdr:col>
                    <xdr:colOff>0</xdr:colOff>
                    <xdr:row>114</xdr:row>
                    <xdr:rowOff>0</xdr:rowOff>
                  </from>
                  <to>
                    <xdr:col>2</xdr:col>
                    <xdr:colOff>1104900</xdr:colOff>
                    <xdr:row>115</xdr:row>
                    <xdr:rowOff>19050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2</xdr:col>
                    <xdr:colOff>0</xdr:colOff>
                    <xdr:row>115</xdr:row>
                    <xdr:rowOff>0</xdr:rowOff>
                  </from>
                  <to>
                    <xdr:col>2</xdr:col>
                    <xdr:colOff>723900</xdr:colOff>
                    <xdr:row>116</xdr:row>
                    <xdr:rowOff>38100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2</xdr:col>
                    <xdr:colOff>0</xdr:colOff>
                    <xdr:row>172</xdr:row>
                    <xdr:rowOff>0</xdr:rowOff>
                  </from>
                  <to>
                    <xdr:col>2</xdr:col>
                    <xdr:colOff>1104900</xdr:colOff>
                    <xdr:row>173</xdr:row>
                    <xdr:rowOff>19050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2</xdr:col>
                    <xdr:colOff>0</xdr:colOff>
                    <xdr:row>174</xdr:row>
                    <xdr:rowOff>0</xdr:rowOff>
                  </from>
                  <to>
                    <xdr:col>2</xdr:col>
                    <xdr:colOff>1104900</xdr:colOff>
                    <xdr:row>175</xdr:row>
                    <xdr:rowOff>19050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2</xdr:col>
                    <xdr:colOff>0</xdr:colOff>
                    <xdr:row>176</xdr:row>
                    <xdr:rowOff>0</xdr:rowOff>
                  </from>
                  <to>
                    <xdr:col>2</xdr:col>
                    <xdr:colOff>1104900</xdr:colOff>
                    <xdr:row>177</xdr:row>
                    <xdr:rowOff>19050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9</xdr:col>
                    <xdr:colOff>0</xdr:colOff>
                    <xdr:row>194</xdr:row>
                    <xdr:rowOff>0</xdr:rowOff>
                  </from>
                  <to>
                    <xdr:col>9</xdr:col>
                    <xdr:colOff>381000</xdr:colOff>
                    <xdr:row>195</xdr:row>
                    <xdr:rowOff>38100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9</xdr:col>
                    <xdr:colOff>0</xdr:colOff>
                    <xdr:row>195</xdr:row>
                    <xdr:rowOff>0</xdr:rowOff>
                  </from>
                  <to>
                    <xdr:col>9</xdr:col>
                    <xdr:colOff>381000</xdr:colOff>
                    <xdr:row>196</xdr:row>
                    <xdr:rowOff>38100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9</xdr:col>
                    <xdr:colOff>0</xdr:colOff>
                    <xdr:row>196</xdr:row>
                    <xdr:rowOff>0</xdr:rowOff>
                  </from>
                  <to>
                    <xdr:col>9</xdr:col>
                    <xdr:colOff>381000</xdr:colOff>
                    <xdr:row>197</xdr:row>
                    <xdr:rowOff>38100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9</xdr:col>
                    <xdr:colOff>0</xdr:colOff>
                    <xdr:row>197</xdr:row>
                    <xdr:rowOff>0</xdr:rowOff>
                  </from>
                  <to>
                    <xdr:col>9</xdr:col>
                    <xdr:colOff>381000</xdr:colOff>
                    <xdr:row>198</xdr:row>
                    <xdr:rowOff>38100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9</xdr:col>
                    <xdr:colOff>0</xdr:colOff>
                    <xdr:row>198</xdr:row>
                    <xdr:rowOff>0</xdr:rowOff>
                  </from>
                  <to>
                    <xdr:col>9</xdr:col>
                    <xdr:colOff>381000</xdr:colOff>
                    <xdr:row>199</xdr:row>
                    <xdr:rowOff>38100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9</xdr:col>
                    <xdr:colOff>0</xdr:colOff>
                    <xdr:row>199</xdr:row>
                    <xdr:rowOff>0</xdr:rowOff>
                  </from>
                  <to>
                    <xdr:col>9</xdr:col>
                    <xdr:colOff>381000</xdr:colOff>
                    <xdr:row>200</xdr:row>
                    <xdr:rowOff>38100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9</xdr:col>
                    <xdr:colOff>0</xdr:colOff>
                    <xdr:row>200</xdr:row>
                    <xdr:rowOff>0</xdr:rowOff>
                  </from>
                  <to>
                    <xdr:col>9</xdr:col>
                    <xdr:colOff>381000</xdr:colOff>
                    <xdr:row>201</xdr:row>
                    <xdr:rowOff>38100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13</xdr:col>
                    <xdr:colOff>0</xdr:colOff>
                    <xdr:row>194</xdr:row>
                    <xdr:rowOff>0</xdr:rowOff>
                  </from>
                  <to>
                    <xdr:col>13</xdr:col>
                    <xdr:colOff>381000</xdr:colOff>
                    <xdr:row>195</xdr:row>
                    <xdr:rowOff>38100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13</xdr:col>
                    <xdr:colOff>0</xdr:colOff>
                    <xdr:row>195</xdr:row>
                    <xdr:rowOff>0</xdr:rowOff>
                  </from>
                  <to>
                    <xdr:col>13</xdr:col>
                    <xdr:colOff>381000</xdr:colOff>
                    <xdr:row>196</xdr:row>
                    <xdr:rowOff>38100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13</xdr:col>
                    <xdr:colOff>0</xdr:colOff>
                    <xdr:row>196</xdr:row>
                    <xdr:rowOff>0</xdr:rowOff>
                  </from>
                  <to>
                    <xdr:col>13</xdr:col>
                    <xdr:colOff>381000</xdr:colOff>
                    <xdr:row>197</xdr:row>
                    <xdr:rowOff>38100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13</xdr:col>
                    <xdr:colOff>0</xdr:colOff>
                    <xdr:row>197</xdr:row>
                    <xdr:rowOff>0</xdr:rowOff>
                  </from>
                  <to>
                    <xdr:col>13</xdr:col>
                    <xdr:colOff>381000</xdr:colOff>
                    <xdr:row>198</xdr:row>
                    <xdr:rowOff>38100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13</xdr:col>
                    <xdr:colOff>0</xdr:colOff>
                    <xdr:row>198</xdr:row>
                    <xdr:rowOff>0</xdr:rowOff>
                  </from>
                  <to>
                    <xdr:col>13</xdr:col>
                    <xdr:colOff>381000</xdr:colOff>
                    <xdr:row>199</xdr:row>
                    <xdr:rowOff>38100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13</xdr:col>
                    <xdr:colOff>0</xdr:colOff>
                    <xdr:row>199</xdr:row>
                    <xdr:rowOff>0</xdr:rowOff>
                  </from>
                  <to>
                    <xdr:col>13</xdr:col>
                    <xdr:colOff>381000</xdr:colOff>
                    <xdr:row>200</xdr:row>
                    <xdr:rowOff>38100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13</xdr:col>
                    <xdr:colOff>0</xdr:colOff>
                    <xdr:row>200</xdr:row>
                    <xdr:rowOff>0</xdr:rowOff>
                  </from>
                  <to>
                    <xdr:col>13</xdr:col>
                    <xdr:colOff>381000</xdr:colOff>
                    <xdr:row>201</xdr:row>
                    <xdr:rowOff>38100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21</xdr:col>
                    <xdr:colOff>0</xdr:colOff>
                    <xdr:row>194</xdr:row>
                    <xdr:rowOff>0</xdr:rowOff>
                  </from>
                  <to>
                    <xdr:col>21</xdr:col>
                    <xdr:colOff>381000</xdr:colOff>
                    <xdr:row>195</xdr:row>
                    <xdr:rowOff>38100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21</xdr:col>
                    <xdr:colOff>0</xdr:colOff>
                    <xdr:row>195</xdr:row>
                    <xdr:rowOff>0</xdr:rowOff>
                  </from>
                  <to>
                    <xdr:col>21</xdr:col>
                    <xdr:colOff>381000</xdr:colOff>
                    <xdr:row>196</xdr:row>
                    <xdr:rowOff>38100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21</xdr:col>
                    <xdr:colOff>0</xdr:colOff>
                    <xdr:row>196</xdr:row>
                    <xdr:rowOff>0</xdr:rowOff>
                  </from>
                  <to>
                    <xdr:col>21</xdr:col>
                    <xdr:colOff>381000</xdr:colOff>
                    <xdr:row>197</xdr:row>
                    <xdr:rowOff>38100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21</xdr:col>
                    <xdr:colOff>0</xdr:colOff>
                    <xdr:row>197</xdr:row>
                    <xdr:rowOff>0</xdr:rowOff>
                  </from>
                  <to>
                    <xdr:col>21</xdr:col>
                    <xdr:colOff>381000</xdr:colOff>
                    <xdr:row>198</xdr:row>
                    <xdr:rowOff>38100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21</xdr:col>
                    <xdr:colOff>0</xdr:colOff>
                    <xdr:row>198</xdr:row>
                    <xdr:rowOff>0</xdr:rowOff>
                  </from>
                  <to>
                    <xdr:col>21</xdr:col>
                    <xdr:colOff>381000</xdr:colOff>
                    <xdr:row>199</xdr:row>
                    <xdr:rowOff>38100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21</xdr:col>
                    <xdr:colOff>0</xdr:colOff>
                    <xdr:row>199</xdr:row>
                    <xdr:rowOff>0</xdr:rowOff>
                  </from>
                  <to>
                    <xdr:col>21</xdr:col>
                    <xdr:colOff>381000</xdr:colOff>
                    <xdr:row>200</xdr:row>
                    <xdr:rowOff>38100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21</xdr:col>
                    <xdr:colOff>0</xdr:colOff>
                    <xdr:row>200</xdr:row>
                    <xdr:rowOff>0</xdr:rowOff>
                  </from>
                  <to>
                    <xdr:col>21</xdr:col>
                    <xdr:colOff>381000</xdr:colOff>
                    <xdr:row>201</xdr:row>
                    <xdr:rowOff>38100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9</xdr:col>
                    <xdr:colOff>0</xdr:colOff>
                    <xdr:row>213</xdr:row>
                    <xdr:rowOff>0</xdr:rowOff>
                  </from>
                  <to>
                    <xdr:col>9</xdr:col>
                    <xdr:colOff>381000</xdr:colOff>
                    <xdr:row>214</xdr:row>
                    <xdr:rowOff>38100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9</xdr:col>
                    <xdr:colOff>0</xdr:colOff>
                    <xdr:row>214</xdr:row>
                    <xdr:rowOff>0</xdr:rowOff>
                  </from>
                  <to>
                    <xdr:col>9</xdr:col>
                    <xdr:colOff>381000</xdr:colOff>
                    <xdr:row>215</xdr:row>
                    <xdr:rowOff>38100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9</xdr:col>
                    <xdr:colOff>0</xdr:colOff>
                    <xdr:row>215</xdr:row>
                    <xdr:rowOff>0</xdr:rowOff>
                  </from>
                  <to>
                    <xdr:col>9</xdr:col>
                    <xdr:colOff>381000</xdr:colOff>
                    <xdr:row>216</xdr:row>
                    <xdr:rowOff>38100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9</xdr:col>
                    <xdr:colOff>0</xdr:colOff>
                    <xdr:row>216</xdr:row>
                    <xdr:rowOff>0</xdr:rowOff>
                  </from>
                  <to>
                    <xdr:col>9</xdr:col>
                    <xdr:colOff>381000</xdr:colOff>
                    <xdr:row>217</xdr:row>
                    <xdr:rowOff>38100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9</xdr:col>
                    <xdr:colOff>0</xdr:colOff>
                    <xdr:row>218</xdr:row>
                    <xdr:rowOff>0</xdr:rowOff>
                  </from>
                  <to>
                    <xdr:col>9</xdr:col>
                    <xdr:colOff>381000</xdr:colOff>
                    <xdr:row>219</xdr:row>
                    <xdr:rowOff>38100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9</xdr:col>
                    <xdr:colOff>0</xdr:colOff>
                    <xdr:row>219</xdr:row>
                    <xdr:rowOff>0</xdr:rowOff>
                  </from>
                  <to>
                    <xdr:col>9</xdr:col>
                    <xdr:colOff>381000</xdr:colOff>
                    <xdr:row>220</xdr:row>
                    <xdr:rowOff>38100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13</xdr:col>
                    <xdr:colOff>0</xdr:colOff>
                    <xdr:row>213</xdr:row>
                    <xdr:rowOff>0</xdr:rowOff>
                  </from>
                  <to>
                    <xdr:col>13</xdr:col>
                    <xdr:colOff>381000</xdr:colOff>
                    <xdr:row>214</xdr:row>
                    <xdr:rowOff>38100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13</xdr:col>
                    <xdr:colOff>0</xdr:colOff>
                    <xdr:row>214</xdr:row>
                    <xdr:rowOff>0</xdr:rowOff>
                  </from>
                  <to>
                    <xdr:col>13</xdr:col>
                    <xdr:colOff>381000</xdr:colOff>
                    <xdr:row>215</xdr:row>
                    <xdr:rowOff>38100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13</xdr:col>
                    <xdr:colOff>0</xdr:colOff>
                    <xdr:row>215</xdr:row>
                    <xdr:rowOff>0</xdr:rowOff>
                  </from>
                  <to>
                    <xdr:col>13</xdr:col>
                    <xdr:colOff>381000</xdr:colOff>
                    <xdr:row>216</xdr:row>
                    <xdr:rowOff>38100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13</xdr:col>
                    <xdr:colOff>0</xdr:colOff>
                    <xdr:row>216</xdr:row>
                    <xdr:rowOff>0</xdr:rowOff>
                  </from>
                  <to>
                    <xdr:col>13</xdr:col>
                    <xdr:colOff>381000</xdr:colOff>
                    <xdr:row>217</xdr:row>
                    <xdr:rowOff>38100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13</xdr:col>
                    <xdr:colOff>0</xdr:colOff>
                    <xdr:row>218</xdr:row>
                    <xdr:rowOff>0</xdr:rowOff>
                  </from>
                  <to>
                    <xdr:col>13</xdr:col>
                    <xdr:colOff>381000</xdr:colOff>
                    <xdr:row>219</xdr:row>
                    <xdr:rowOff>38100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13</xdr:col>
                    <xdr:colOff>0</xdr:colOff>
                    <xdr:row>219</xdr:row>
                    <xdr:rowOff>0</xdr:rowOff>
                  </from>
                  <to>
                    <xdr:col>13</xdr:col>
                    <xdr:colOff>381000</xdr:colOff>
                    <xdr:row>220</xdr:row>
                    <xdr:rowOff>38100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17</xdr:col>
                    <xdr:colOff>0</xdr:colOff>
                    <xdr:row>213</xdr:row>
                    <xdr:rowOff>0</xdr:rowOff>
                  </from>
                  <to>
                    <xdr:col>17</xdr:col>
                    <xdr:colOff>381000</xdr:colOff>
                    <xdr:row>214</xdr:row>
                    <xdr:rowOff>38100</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17</xdr:col>
                    <xdr:colOff>0</xdr:colOff>
                    <xdr:row>214</xdr:row>
                    <xdr:rowOff>0</xdr:rowOff>
                  </from>
                  <to>
                    <xdr:col>17</xdr:col>
                    <xdr:colOff>381000</xdr:colOff>
                    <xdr:row>215</xdr:row>
                    <xdr:rowOff>38100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17</xdr:col>
                    <xdr:colOff>0</xdr:colOff>
                    <xdr:row>215</xdr:row>
                    <xdr:rowOff>0</xdr:rowOff>
                  </from>
                  <to>
                    <xdr:col>17</xdr:col>
                    <xdr:colOff>381000</xdr:colOff>
                    <xdr:row>216</xdr:row>
                    <xdr:rowOff>38100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17</xdr:col>
                    <xdr:colOff>0</xdr:colOff>
                    <xdr:row>216</xdr:row>
                    <xdr:rowOff>0</xdr:rowOff>
                  </from>
                  <to>
                    <xdr:col>17</xdr:col>
                    <xdr:colOff>381000</xdr:colOff>
                    <xdr:row>217</xdr:row>
                    <xdr:rowOff>38100</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17</xdr:col>
                    <xdr:colOff>0</xdr:colOff>
                    <xdr:row>218</xdr:row>
                    <xdr:rowOff>0</xdr:rowOff>
                  </from>
                  <to>
                    <xdr:col>17</xdr:col>
                    <xdr:colOff>381000</xdr:colOff>
                    <xdr:row>219</xdr:row>
                    <xdr:rowOff>38100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17</xdr:col>
                    <xdr:colOff>0</xdr:colOff>
                    <xdr:row>219</xdr:row>
                    <xdr:rowOff>0</xdr:rowOff>
                  </from>
                  <to>
                    <xdr:col>17</xdr:col>
                    <xdr:colOff>381000</xdr:colOff>
                    <xdr:row>220</xdr:row>
                    <xdr:rowOff>38100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21</xdr:col>
                    <xdr:colOff>0</xdr:colOff>
                    <xdr:row>213</xdr:row>
                    <xdr:rowOff>0</xdr:rowOff>
                  </from>
                  <to>
                    <xdr:col>21</xdr:col>
                    <xdr:colOff>381000</xdr:colOff>
                    <xdr:row>214</xdr:row>
                    <xdr:rowOff>38100</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21</xdr:col>
                    <xdr:colOff>0</xdr:colOff>
                    <xdr:row>214</xdr:row>
                    <xdr:rowOff>0</xdr:rowOff>
                  </from>
                  <to>
                    <xdr:col>21</xdr:col>
                    <xdr:colOff>381000</xdr:colOff>
                    <xdr:row>215</xdr:row>
                    <xdr:rowOff>38100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21</xdr:col>
                    <xdr:colOff>0</xdr:colOff>
                    <xdr:row>215</xdr:row>
                    <xdr:rowOff>0</xdr:rowOff>
                  </from>
                  <to>
                    <xdr:col>21</xdr:col>
                    <xdr:colOff>381000</xdr:colOff>
                    <xdr:row>216</xdr:row>
                    <xdr:rowOff>38100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21</xdr:col>
                    <xdr:colOff>0</xdr:colOff>
                    <xdr:row>216</xdr:row>
                    <xdr:rowOff>0</xdr:rowOff>
                  </from>
                  <to>
                    <xdr:col>21</xdr:col>
                    <xdr:colOff>381000</xdr:colOff>
                    <xdr:row>217</xdr:row>
                    <xdr:rowOff>38100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21</xdr:col>
                    <xdr:colOff>0</xdr:colOff>
                    <xdr:row>218</xdr:row>
                    <xdr:rowOff>0</xdr:rowOff>
                  </from>
                  <to>
                    <xdr:col>21</xdr:col>
                    <xdr:colOff>381000</xdr:colOff>
                    <xdr:row>219</xdr:row>
                    <xdr:rowOff>38100</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21</xdr:col>
                    <xdr:colOff>0</xdr:colOff>
                    <xdr:row>219</xdr:row>
                    <xdr:rowOff>0</xdr:rowOff>
                  </from>
                  <to>
                    <xdr:col>21</xdr:col>
                    <xdr:colOff>381000</xdr:colOff>
                    <xdr:row>220</xdr:row>
                    <xdr:rowOff>38100</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25</xdr:col>
                    <xdr:colOff>0</xdr:colOff>
                    <xdr:row>213</xdr:row>
                    <xdr:rowOff>0</xdr:rowOff>
                  </from>
                  <to>
                    <xdr:col>25</xdr:col>
                    <xdr:colOff>381000</xdr:colOff>
                    <xdr:row>214</xdr:row>
                    <xdr:rowOff>38100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25</xdr:col>
                    <xdr:colOff>0</xdr:colOff>
                    <xdr:row>214</xdr:row>
                    <xdr:rowOff>0</xdr:rowOff>
                  </from>
                  <to>
                    <xdr:col>25</xdr:col>
                    <xdr:colOff>381000</xdr:colOff>
                    <xdr:row>215</xdr:row>
                    <xdr:rowOff>38100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25</xdr:col>
                    <xdr:colOff>0</xdr:colOff>
                    <xdr:row>215</xdr:row>
                    <xdr:rowOff>0</xdr:rowOff>
                  </from>
                  <to>
                    <xdr:col>25</xdr:col>
                    <xdr:colOff>381000</xdr:colOff>
                    <xdr:row>216</xdr:row>
                    <xdr:rowOff>38100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25</xdr:col>
                    <xdr:colOff>0</xdr:colOff>
                    <xdr:row>216</xdr:row>
                    <xdr:rowOff>0</xdr:rowOff>
                  </from>
                  <to>
                    <xdr:col>25</xdr:col>
                    <xdr:colOff>381000</xdr:colOff>
                    <xdr:row>217</xdr:row>
                    <xdr:rowOff>38100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25</xdr:col>
                    <xdr:colOff>0</xdr:colOff>
                    <xdr:row>218</xdr:row>
                    <xdr:rowOff>0</xdr:rowOff>
                  </from>
                  <to>
                    <xdr:col>25</xdr:col>
                    <xdr:colOff>381000</xdr:colOff>
                    <xdr:row>219</xdr:row>
                    <xdr:rowOff>38100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25</xdr:col>
                    <xdr:colOff>0</xdr:colOff>
                    <xdr:row>219</xdr:row>
                    <xdr:rowOff>0</xdr:rowOff>
                  </from>
                  <to>
                    <xdr:col>25</xdr:col>
                    <xdr:colOff>381000</xdr:colOff>
                    <xdr:row>220</xdr:row>
                    <xdr:rowOff>38100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17</xdr:col>
                    <xdr:colOff>0</xdr:colOff>
                    <xdr:row>194</xdr:row>
                    <xdr:rowOff>0</xdr:rowOff>
                  </from>
                  <to>
                    <xdr:col>17</xdr:col>
                    <xdr:colOff>381000</xdr:colOff>
                    <xdr:row>195</xdr:row>
                    <xdr:rowOff>38100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17</xdr:col>
                    <xdr:colOff>0</xdr:colOff>
                    <xdr:row>195</xdr:row>
                    <xdr:rowOff>0</xdr:rowOff>
                  </from>
                  <to>
                    <xdr:col>17</xdr:col>
                    <xdr:colOff>381000</xdr:colOff>
                    <xdr:row>196</xdr:row>
                    <xdr:rowOff>38100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from>
                    <xdr:col>17</xdr:col>
                    <xdr:colOff>0</xdr:colOff>
                    <xdr:row>196</xdr:row>
                    <xdr:rowOff>0</xdr:rowOff>
                  </from>
                  <to>
                    <xdr:col>17</xdr:col>
                    <xdr:colOff>381000</xdr:colOff>
                    <xdr:row>197</xdr:row>
                    <xdr:rowOff>38100</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from>
                    <xdr:col>17</xdr:col>
                    <xdr:colOff>0</xdr:colOff>
                    <xdr:row>197</xdr:row>
                    <xdr:rowOff>0</xdr:rowOff>
                  </from>
                  <to>
                    <xdr:col>17</xdr:col>
                    <xdr:colOff>381000</xdr:colOff>
                    <xdr:row>198</xdr:row>
                    <xdr:rowOff>38100</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from>
                    <xdr:col>17</xdr:col>
                    <xdr:colOff>0</xdr:colOff>
                    <xdr:row>198</xdr:row>
                    <xdr:rowOff>0</xdr:rowOff>
                  </from>
                  <to>
                    <xdr:col>17</xdr:col>
                    <xdr:colOff>381000</xdr:colOff>
                    <xdr:row>199</xdr:row>
                    <xdr:rowOff>38100</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from>
                    <xdr:col>17</xdr:col>
                    <xdr:colOff>0</xdr:colOff>
                    <xdr:row>199</xdr:row>
                    <xdr:rowOff>0</xdr:rowOff>
                  </from>
                  <to>
                    <xdr:col>17</xdr:col>
                    <xdr:colOff>381000</xdr:colOff>
                    <xdr:row>200</xdr:row>
                    <xdr:rowOff>38100</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from>
                    <xdr:col>17</xdr:col>
                    <xdr:colOff>0</xdr:colOff>
                    <xdr:row>200</xdr:row>
                    <xdr:rowOff>0</xdr:rowOff>
                  </from>
                  <to>
                    <xdr:col>17</xdr:col>
                    <xdr:colOff>381000</xdr:colOff>
                    <xdr:row>201</xdr:row>
                    <xdr:rowOff>38100</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from>
                    <xdr:col>9</xdr:col>
                    <xdr:colOff>0</xdr:colOff>
                    <xdr:row>208</xdr:row>
                    <xdr:rowOff>0</xdr:rowOff>
                  </from>
                  <to>
                    <xdr:col>9</xdr:col>
                    <xdr:colOff>381000</xdr:colOff>
                    <xdr:row>209</xdr:row>
                    <xdr:rowOff>38100</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from>
                    <xdr:col>9</xdr:col>
                    <xdr:colOff>0</xdr:colOff>
                    <xdr:row>209</xdr:row>
                    <xdr:rowOff>0</xdr:rowOff>
                  </from>
                  <to>
                    <xdr:col>9</xdr:col>
                    <xdr:colOff>381000</xdr:colOff>
                    <xdr:row>210</xdr:row>
                    <xdr:rowOff>38100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from>
                    <xdr:col>9</xdr:col>
                    <xdr:colOff>0</xdr:colOff>
                    <xdr:row>210</xdr:row>
                    <xdr:rowOff>0</xdr:rowOff>
                  </from>
                  <to>
                    <xdr:col>9</xdr:col>
                    <xdr:colOff>381000</xdr:colOff>
                    <xdr:row>211</xdr:row>
                    <xdr:rowOff>38100</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from>
                    <xdr:col>13</xdr:col>
                    <xdr:colOff>0</xdr:colOff>
                    <xdr:row>208</xdr:row>
                    <xdr:rowOff>0</xdr:rowOff>
                  </from>
                  <to>
                    <xdr:col>13</xdr:col>
                    <xdr:colOff>381000</xdr:colOff>
                    <xdr:row>209</xdr:row>
                    <xdr:rowOff>38100</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from>
                    <xdr:col>13</xdr:col>
                    <xdr:colOff>0</xdr:colOff>
                    <xdr:row>209</xdr:row>
                    <xdr:rowOff>0</xdr:rowOff>
                  </from>
                  <to>
                    <xdr:col>13</xdr:col>
                    <xdr:colOff>381000</xdr:colOff>
                    <xdr:row>210</xdr:row>
                    <xdr:rowOff>38100</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from>
                    <xdr:col>13</xdr:col>
                    <xdr:colOff>0</xdr:colOff>
                    <xdr:row>210</xdr:row>
                    <xdr:rowOff>0</xdr:rowOff>
                  </from>
                  <to>
                    <xdr:col>13</xdr:col>
                    <xdr:colOff>381000</xdr:colOff>
                    <xdr:row>211</xdr:row>
                    <xdr:rowOff>38100</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from>
                    <xdr:col>21</xdr:col>
                    <xdr:colOff>0</xdr:colOff>
                    <xdr:row>208</xdr:row>
                    <xdr:rowOff>0</xdr:rowOff>
                  </from>
                  <to>
                    <xdr:col>21</xdr:col>
                    <xdr:colOff>381000</xdr:colOff>
                    <xdr:row>209</xdr:row>
                    <xdr:rowOff>38100</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from>
                    <xdr:col>21</xdr:col>
                    <xdr:colOff>0</xdr:colOff>
                    <xdr:row>209</xdr:row>
                    <xdr:rowOff>0</xdr:rowOff>
                  </from>
                  <to>
                    <xdr:col>21</xdr:col>
                    <xdr:colOff>381000</xdr:colOff>
                    <xdr:row>210</xdr:row>
                    <xdr:rowOff>38100</xdr:rowOff>
                  </to>
                </anchor>
              </controlPr>
            </control>
          </mc:Choice>
        </mc:AlternateContent>
        <mc:AlternateContent xmlns:mc="http://schemas.openxmlformats.org/markup-compatibility/2006">
          <mc:Choice Requires="x14">
            <control shapeId="9313" r:id="rId100" name="Check Box 97">
              <controlPr defaultSize="0" autoFill="0" autoLine="0" autoPict="0">
                <anchor moveWithCells="1">
                  <from>
                    <xdr:col>21</xdr:col>
                    <xdr:colOff>0</xdr:colOff>
                    <xdr:row>210</xdr:row>
                    <xdr:rowOff>0</xdr:rowOff>
                  </from>
                  <to>
                    <xdr:col>21</xdr:col>
                    <xdr:colOff>381000</xdr:colOff>
                    <xdr:row>211</xdr:row>
                    <xdr:rowOff>38100</xdr:rowOff>
                  </to>
                </anchor>
              </controlPr>
            </control>
          </mc:Choice>
        </mc:AlternateContent>
        <mc:AlternateContent xmlns:mc="http://schemas.openxmlformats.org/markup-compatibility/2006">
          <mc:Choice Requires="x14">
            <control shapeId="9314" r:id="rId101" name="Check Box 98">
              <controlPr defaultSize="0" autoFill="0" autoLine="0" autoPict="0">
                <anchor moveWithCells="1">
                  <from>
                    <xdr:col>17</xdr:col>
                    <xdr:colOff>0</xdr:colOff>
                    <xdr:row>208</xdr:row>
                    <xdr:rowOff>0</xdr:rowOff>
                  </from>
                  <to>
                    <xdr:col>17</xdr:col>
                    <xdr:colOff>381000</xdr:colOff>
                    <xdr:row>209</xdr:row>
                    <xdr:rowOff>38100</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from>
                    <xdr:col>17</xdr:col>
                    <xdr:colOff>0</xdr:colOff>
                    <xdr:row>209</xdr:row>
                    <xdr:rowOff>0</xdr:rowOff>
                  </from>
                  <to>
                    <xdr:col>17</xdr:col>
                    <xdr:colOff>381000</xdr:colOff>
                    <xdr:row>210</xdr:row>
                    <xdr:rowOff>38100</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from>
                    <xdr:col>17</xdr:col>
                    <xdr:colOff>0</xdr:colOff>
                    <xdr:row>210</xdr:row>
                    <xdr:rowOff>0</xdr:rowOff>
                  </from>
                  <to>
                    <xdr:col>17</xdr:col>
                    <xdr:colOff>381000</xdr:colOff>
                    <xdr:row>211</xdr:row>
                    <xdr:rowOff>38100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from>
                    <xdr:col>25</xdr:col>
                    <xdr:colOff>0</xdr:colOff>
                    <xdr:row>208</xdr:row>
                    <xdr:rowOff>0</xdr:rowOff>
                  </from>
                  <to>
                    <xdr:col>25</xdr:col>
                    <xdr:colOff>381000</xdr:colOff>
                    <xdr:row>209</xdr:row>
                    <xdr:rowOff>38100</xdr:rowOff>
                  </to>
                </anchor>
              </controlPr>
            </control>
          </mc:Choice>
        </mc:AlternateContent>
        <mc:AlternateContent xmlns:mc="http://schemas.openxmlformats.org/markup-compatibility/2006">
          <mc:Choice Requires="x14">
            <control shapeId="9318" r:id="rId105" name="Check Box 102">
              <controlPr defaultSize="0" autoFill="0" autoLine="0" autoPict="0">
                <anchor moveWithCells="1">
                  <from>
                    <xdr:col>25</xdr:col>
                    <xdr:colOff>0</xdr:colOff>
                    <xdr:row>209</xdr:row>
                    <xdr:rowOff>0</xdr:rowOff>
                  </from>
                  <to>
                    <xdr:col>25</xdr:col>
                    <xdr:colOff>381000</xdr:colOff>
                    <xdr:row>210</xdr:row>
                    <xdr:rowOff>38100</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from>
                    <xdr:col>25</xdr:col>
                    <xdr:colOff>0</xdr:colOff>
                    <xdr:row>210</xdr:row>
                    <xdr:rowOff>0</xdr:rowOff>
                  </from>
                  <to>
                    <xdr:col>25</xdr:col>
                    <xdr:colOff>381000</xdr:colOff>
                    <xdr:row>211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C247"/>
  <sheetViews>
    <sheetView zoomScale="85" zoomScaleNormal="85" workbookViewId="0">
      <selection activeCell="J3" sqref="J3"/>
    </sheetView>
  </sheetViews>
  <sheetFormatPr baseColWidth="10" defaultRowHeight="15" x14ac:dyDescent="0.25"/>
  <cols>
    <col min="1" max="1" width="5.7109375" style="1" customWidth="1"/>
    <col min="2" max="2" width="3.7109375" style="1" customWidth="1"/>
    <col min="3" max="3" width="36.7109375" style="1" customWidth="1"/>
    <col min="4" max="5" width="16.7109375" style="1" customWidth="1"/>
    <col min="6" max="6" width="6.7109375" style="1" customWidth="1"/>
    <col min="7" max="7" width="7.7109375" style="1" hidden="1" customWidth="1"/>
    <col min="8" max="9" width="3.7109375" style="2" hidden="1" customWidth="1"/>
    <col min="10" max="10" width="10.7109375" style="2" customWidth="1"/>
    <col min="11" max="12" width="3.7109375" style="1" hidden="1" customWidth="1"/>
    <col min="13" max="13" width="1.7109375" style="1" customWidth="1"/>
    <col min="14" max="14" width="10.7109375" style="1" customWidth="1"/>
    <col min="15" max="16" width="3.7109375" style="1" hidden="1" customWidth="1"/>
    <col min="17" max="17" width="1.7109375" style="1" customWidth="1"/>
    <col min="18" max="18" width="10.7109375" style="1" customWidth="1"/>
    <col min="19" max="20" width="3.7109375" style="1" hidden="1" customWidth="1"/>
    <col min="21" max="21" width="1.7109375" style="1" customWidth="1"/>
    <col min="22" max="22" width="10.7109375" style="1" customWidth="1"/>
    <col min="23" max="24" width="3.7109375" style="1" hidden="1" customWidth="1"/>
    <col min="25" max="25" width="1.7109375" style="5" customWidth="1"/>
    <col min="26" max="26" width="10.7109375" style="1" customWidth="1"/>
    <col min="27" max="28" width="3.7109375" style="1" hidden="1" customWidth="1"/>
    <col min="29" max="29" width="1.7109375" style="1" customWidth="1"/>
    <col min="30" max="16384" width="11.42578125" style="1"/>
  </cols>
  <sheetData>
    <row r="2" spans="2:25" ht="31.5" x14ac:dyDescent="0.5">
      <c r="B2" s="40" t="s">
        <v>155</v>
      </c>
      <c r="J2" s="41" t="s">
        <v>156</v>
      </c>
    </row>
    <row r="3" spans="2:25" ht="20.100000000000001" customHeight="1" x14ac:dyDescent="0.5">
      <c r="B3" s="40"/>
      <c r="J3" s="41"/>
    </row>
    <row r="4" spans="2:25" ht="20.100000000000001" customHeight="1" x14ac:dyDescent="0.25">
      <c r="B4" s="74" t="s">
        <v>149</v>
      </c>
      <c r="D4" s="1" t="s">
        <v>150</v>
      </c>
      <c r="J4" s="41"/>
    </row>
    <row r="5" spans="2:25" ht="20.100000000000001" customHeight="1" thickBot="1" x14ac:dyDescent="0.55000000000000004">
      <c r="B5" s="40"/>
      <c r="H5" s="41"/>
    </row>
    <row r="6" spans="2:25" s="3" customFormat="1" ht="19.5" hidden="1" thickBot="1" x14ac:dyDescent="0.3">
      <c r="B6" s="35"/>
      <c r="C6" s="36" t="s">
        <v>80</v>
      </c>
      <c r="D6" s="37"/>
      <c r="E6" s="37"/>
      <c r="F6" s="37"/>
      <c r="G6" s="37"/>
      <c r="H6" s="38">
        <f>ROUND(AVERAGE(H8,H41,H121,H154,H180),1)</f>
        <v>1.1000000000000001</v>
      </c>
      <c r="I6" s="39"/>
      <c r="J6" s="45"/>
      <c r="Y6" s="34"/>
    </row>
    <row r="7" spans="2:25" ht="15.75" hidden="1" thickBot="1" x14ac:dyDescent="0.3"/>
    <row r="8" spans="2:25" s="3" customFormat="1" ht="19.5" thickBot="1" x14ac:dyDescent="0.3">
      <c r="B8" s="35"/>
      <c r="C8" s="36" t="s">
        <v>0</v>
      </c>
      <c r="D8" s="37"/>
      <c r="E8" s="37"/>
      <c r="F8" s="37"/>
      <c r="G8" s="37"/>
      <c r="H8" s="38">
        <f>ROUND(AVERAGE(H10,H21),1)</f>
        <v>1</v>
      </c>
      <c r="I8" s="39"/>
      <c r="J8" s="39"/>
      <c r="Y8" s="34"/>
    </row>
    <row r="9" spans="2:25" x14ac:dyDescent="0.25">
      <c r="B9" s="4"/>
      <c r="C9" s="5"/>
      <c r="D9" s="5"/>
      <c r="E9" s="5"/>
      <c r="F9" s="5"/>
      <c r="G9" s="5"/>
      <c r="H9" s="6"/>
      <c r="I9" s="7"/>
      <c r="J9" s="7"/>
    </row>
    <row r="10" spans="2:25" x14ac:dyDescent="0.25">
      <c r="B10" s="4"/>
      <c r="C10" s="92" t="s">
        <v>85</v>
      </c>
      <c r="D10" s="92"/>
      <c r="E10" s="92"/>
      <c r="F10" s="92"/>
      <c r="G10" s="5"/>
      <c r="H10" s="6">
        <f>IF(I10&lt;4,0,2)</f>
        <v>2</v>
      </c>
      <c r="I10" s="7">
        <f>SUM(I15:I18)</f>
        <v>4</v>
      </c>
      <c r="J10" s="7"/>
    </row>
    <row r="11" spans="2:25" x14ac:dyDescent="0.25">
      <c r="B11" s="4"/>
      <c r="C11" s="92"/>
      <c r="D11" s="92"/>
      <c r="E11" s="92"/>
      <c r="F11" s="92"/>
      <c r="G11" s="5"/>
      <c r="H11" s="6"/>
      <c r="I11" s="7"/>
      <c r="J11" s="7"/>
    </row>
    <row r="12" spans="2:25" ht="8.1" customHeight="1" x14ac:dyDescent="0.25">
      <c r="B12" s="4"/>
      <c r="C12" s="5"/>
      <c r="D12" s="5"/>
      <c r="E12" s="5"/>
      <c r="F12" s="5"/>
      <c r="G12" s="5"/>
      <c r="H12" s="6"/>
      <c r="I12" s="7"/>
      <c r="J12" s="7"/>
    </row>
    <row r="13" spans="2:25" ht="15" customHeight="1" x14ac:dyDescent="0.25">
      <c r="B13" s="4"/>
      <c r="C13" s="53" t="s">
        <v>86</v>
      </c>
      <c r="D13" s="53" t="s">
        <v>87</v>
      </c>
      <c r="E13" s="53" t="s">
        <v>88</v>
      </c>
      <c r="F13" s="5"/>
      <c r="G13" s="5"/>
      <c r="H13" s="6"/>
      <c r="I13" s="7"/>
      <c r="J13" s="7"/>
    </row>
    <row r="14" spans="2:25" x14ac:dyDescent="0.25">
      <c r="B14" s="4"/>
      <c r="C14" s="54"/>
      <c r="D14" s="55">
        <v>3</v>
      </c>
      <c r="E14" s="55">
        <v>15</v>
      </c>
      <c r="F14" s="5"/>
      <c r="G14" s="5"/>
      <c r="H14" s="6" t="b">
        <v>0</v>
      </c>
      <c r="I14" s="7">
        <f>IF(H14=TRUE,1,0)</f>
        <v>0</v>
      </c>
      <c r="J14" s="7"/>
    </row>
    <row r="15" spans="2:25" x14ac:dyDescent="0.25">
      <c r="B15" s="4"/>
      <c r="C15" s="54"/>
      <c r="D15" s="55">
        <v>6</v>
      </c>
      <c r="E15" s="55">
        <v>20</v>
      </c>
      <c r="F15" s="5"/>
      <c r="G15" s="5"/>
      <c r="H15" s="6" t="b">
        <v>1</v>
      </c>
      <c r="I15" s="7">
        <f t="shared" ref="I15:I18" si="0">IF(H15=TRUE,1,0)</f>
        <v>1</v>
      </c>
      <c r="J15" s="7"/>
    </row>
    <row r="16" spans="2:25" x14ac:dyDescent="0.25">
      <c r="B16" s="4"/>
      <c r="C16" s="54"/>
      <c r="D16" s="55">
        <v>4</v>
      </c>
      <c r="E16" s="55">
        <v>16</v>
      </c>
      <c r="F16" s="5"/>
      <c r="G16" s="5"/>
      <c r="H16" s="6" t="b">
        <v>1</v>
      </c>
      <c r="I16" s="7">
        <f t="shared" si="0"/>
        <v>1</v>
      </c>
      <c r="J16" s="7"/>
    </row>
    <row r="17" spans="2:10" x14ac:dyDescent="0.25">
      <c r="B17" s="4"/>
      <c r="C17" s="54"/>
      <c r="D17" s="55">
        <v>3</v>
      </c>
      <c r="E17" s="55">
        <v>9</v>
      </c>
      <c r="F17" s="5"/>
      <c r="G17" s="5"/>
      <c r="H17" s="6" t="b">
        <v>1</v>
      </c>
      <c r="I17" s="7">
        <f t="shared" si="0"/>
        <v>1</v>
      </c>
      <c r="J17" s="7"/>
    </row>
    <row r="18" spans="2:10" x14ac:dyDescent="0.25">
      <c r="B18" s="4"/>
      <c r="C18" s="54"/>
      <c r="D18" s="55">
        <v>1</v>
      </c>
      <c r="E18" s="55">
        <v>19</v>
      </c>
      <c r="F18" s="5"/>
      <c r="G18" s="5"/>
      <c r="H18" s="6" t="b">
        <v>1</v>
      </c>
      <c r="I18" s="7">
        <f t="shared" si="0"/>
        <v>1</v>
      </c>
      <c r="J18" s="7"/>
    </row>
    <row r="19" spans="2:10" ht="15.75" thickBot="1" x14ac:dyDescent="0.3">
      <c r="B19" s="4"/>
      <c r="C19" s="48" t="s">
        <v>122</v>
      </c>
      <c r="D19" s="56">
        <f>SUM(D14:D17)</f>
        <v>16</v>
      </c>
      <c r="E19" s="56">
        <f>SUM(E14:E17)</f>
        <v>60</v>
      </c>
      <c r="F19" s="5"/>
      <c r="G19" s="5"/>
      <c r="H19" s="6"/>
      <c r="I19" s="7"/>
      <c r="J19" s="7"/>
    </row>
    <row r="20" spans="2:10" ht="15.75" thickTop="1" x14ac:dyDescent="0.25">
      <c r="B20" s="4"/>
      <c r="C20" s="5"/>
      <c r="D20" s="5"/>
      <c r="E20" s="5"/>
      <c r="F20" s="5"/>
      <c r="G20" s="5"/>
      <c r="H20" s="6"/>
      <c r="I20" s="7"/>
      <c r="J20" s="7"/>
    </row>
    <row r="21" spans="2:10" x14ac:dyDescent="0.25">
      <c r="B21" s="4"/>
      <c r="C21" s="8" t="s">
        <v>24</v>
      </c>
      <c r="D21" s="5"/>
      <c r="E21" s="5"/>
      <c r="F21" s="5"/>
      <c r="G21" s="5"/>
      <c r="H21" s="6">
        <f>IF(I21&gt;4,0,2)</f>
        <v>0</v>
      </c>
      <c r="I21" s="7">
        <f>MAX(F24:F28)</f>
        <v>5</v>
      </c>
      <c r="J21" s="7"/>
    </row>
    <row r="22" spans="2:10" ht="8.1" customHeight="1" x14ac:dyDescent="0.25">
      <c r="B22" s="4"/>
      <c r="C22" s="5"/>
      <c r="D22" s="5"/>
      <c r="E22" s="5"/>
      <c r="F22" s="5"/>
      <c r="G22" s="5"/>
      <c r="H22" s="6"/>
      <c r="I22" s="7"/>
      <c r="J22" s="7"/>
    </row>
    <row r="23" spans="2:10" x14ac:dyDescent="0.25">
      <c r="B23" s="4"/>
      <c r="C23" s="8" t="s">
        <v>6</v>
      </c>
      <c r="D23" s="8" t="s">
        <v>7</v>
      </c>
      <c r="E23" s="5"/>
      <c r="F23" s="5"/>
      <c r="G23" s="5"/>
      <c r="H23" s="6"/>
      <c r="I23" s="7"/>
      <c r="J23" s="7"/>
    </row>
    <row r="24" spans="2:10" x14ac:dyDescent="0.25">
      <c r="B24" s="4"/>
      <c r="C24" s="33" t="s">
        <v>8</v>
      </c>
      <c r="D24" s="42" t="s">
        <v>1</v>
      </c>
      <c r="E24" s="6" t="s">
        <v>1</v>
      </c>
      <c r="F24" s="6">
        <f>COUNTIF($D$24:$D$38,E24)</f>
        <v>2</v>
      </c>
      <c r="G24" s="5"/>
      <c r="H24" s="6"/>
      <c r="I24" s="7"/>
      <c r="J24" s="7"/>
    </row>
    <row r="25" spans="2:10" x14ac:dyDescent="0.25">
      <c r="B25" s="4"/>
      <c r="C25" s="33" t="s">
        <v>9</v>
      </c>
      <c r="D25" s="42" t="s">
        <v>1</v>
      </c>
      <c r="E25" s="6" t="s">
        <v>2</v>
      </c>
      <c r="F25" s="6">
        <f t="shared" ref="F25:F28" si="1">COUNTIF($D$24:$D$38,E25)</f>
        <v>4</v>
      </c>
      <c r="G25" s="5"/>
      <c r="H25" s="6"/>
      <c r="I25" s="7"/>
      <c r="J25" s="7"/>
    </row>
    <row r="26" spans="2:10" x14ac:dyDescent="0.25">
      <c r="B26" s="4"/>
      <c r="C26" s="33" t="s">
        <v>10</v>
      </c>
      <c r="D26" s="42" t="s">
        <v>2</v>
      </c>
      <c r="E26" s="6" t="s">
        <v>3</v>
      </c>
      <c r="F26" s="6">
        <f t="shared" si="1"/>
        <v>5</v>
      </c>
      <c r="G26" s="5"/>
      <c r="H26" s="6"/>
      <c r="I26" s="7"/>
      <c r="J26" s="7"/>
    </row>
    <row r="27" spans="2:10" x14ac:dyDescent="0.25">
      <c r="B27" s="4"/>
      <c r="C27" s="33" t="s">
        <v>11</v>
      </c>
      <c r="D27" s="42" t="s">
        <v>2</v>
      </c>
      <c r="E27" s="6" t="s">
        <v>4</v>
      </c>
      <c r="F27" s="6">
        <f t="shared" si="1"/>
        <v>1</v>
      </c>
      <c r="G27" s="5"/>
      <c r="H27" s="6"/>
      <c r="I27" s="7"/>
      <c r="J27" s="7"/>
    </row>
    <row r="28" spans="2:10" x14ac:dyDescent="0.25">
      <c r="B28" s="4"/>
      <c r="C28" s="33" t="s">
        <v>12</v>
      </c>
      <c r="D28" s="42" t="s">
        <v>2</v>
      </c>
      <c r="E28" s="6" t="s">
        <v>5</v>
      </c>
      <c r="F28" s="6">
        <f t="shared" si="1"/>
        <v>3</v>
      </c>
      <c r="G28" s="5"/>
      <c r="H28" s="6"/>
      <c r="I28" s="7"/>
      <c r="J28" s="7"/>
    </row>
    <row r="29" spans="2:10" x14ac:dyDescent="0.25">
      <c r="B29" s="4"/>
      <c r="C29" s="33" t="s">
        <v>13</v>
      </c>
      <c r="D29" s="42" t="s">
        <v>2</v>
      </c>
      <c r="E29" s="6" t="s">
        <v>23</v>
      </c>
      <c r="F29" s="6">
        <f>COUNTIF($D$24:$D$38,"")</f>
        <v>0</v>
      </c>
      <c r="G29" s="5"/>
      <c r="H29" s="6"/>
      <c r="I29" s="7"/>
      <c r="J29" s="7"/>
    </row>
    <row r="30" spans="2:10" x14ac:dyDescent="0.25">
      <c r="B30" s="4"/>
      <c r="C30" s="33" t="s">
        <v>14</v>
      </c>
      <c r="D30" s="42" t="s">
        <v>3</v>
      </c>
      <c r="E30" s="5"/>
      <c r="F30" s="5"/>
      <c r="G30" s="5"/>
      <c r="H30" s="6"/>
      <c r="I30" s="7"/>
      <c r="J30" s="7"/>
    </row>
    <row r="31" spans="2:10" x14ac:dyDescent="0.25">
      <c r="B31" s="4"/>
      <c r="C31" s="33" t="s">
        <v>15</v>
      </c>
      <c r="D31" s="42" t="s">
        <v>3</v>
      </c>
      <c r="E31" s="5"/>
      <c r="F31" s="5"/>
      <c r="G31" s="5"/>
      <c r="H31" s="6"/>
      <c r="I31" s="7"/>
      <c r="J31" s="7"/>
    </row>
    <row r="32" spans="2:10" x14ac:dyDescent="0.25">
      <c r="B32" s="4"/>
      <c r="C32" s="33" t="s">
        <v>16</v>
      </c>
      <c r="D32" s="42" t="s">
        <v>3</v>
      </c>
      <c r="E32" s="5"/>
      <c r="F32" s="5"/>
      <c r="G32" s="5"/>
      <c r="H32" s="6"/>
      <c r="I32" s="7"/>
      <c r="J32" s="7"/>
    </row>
    <row r="33" spans="2:25" x14ac:dyDescent="0.25">
      <c r="B33" s="4"/>
      <c r="C33" s="33" t="s">
        <v>17</v>
      </c>
      <c r="D33" s="42" t="s">
        <v>3</v>
      </c>
      <c r="E33" s="5"/>
      <c r="F33" s="5"/>
      <c r="G33" s="5"/>
      <c r="H33" s="6"/>
      <c r="I33" s="7"/>
      <c r="J33" s="7"/>
    </row>
    <row r="34" spans="2:25" x14ac:dyDescent="0.25">
      <c r="B34" s="4"/>
      <c r="C34" s="33" t="s">
        <v>18</v>
      </c>
      <c r="D34" s="42" t="s">
        <v>3</v>
      </c>
      <c r="E34" s="5"/>
      <c r="F34" s="5"/>
      <c r="G34" s="5"/>
      <c r="H34" s="6"/>
      <c r="I34" s="7"/>
      <c r="J34" s="7"/>
    </row>
    <row r="35" spans="2:25" x14ac:dyDescent="0.25">
      <c r="B35" s="4"/>
      <c r="C35" s="33" t="s">
        <v>19</v>
      </c>
      <c r="D35" s="42" t="s">
        <v>4</v>
      </c>
      <c r="E35" s="5"/>
      <c r="F35" s="5"/>
      <c r="G35" s="5"/>
      <c r="H35" s="6"/>
      <c r="I35" s="7"/>
      <c r="J35" s="7"/>
    </row>
    <row r="36" spans="2:25" x14ac:dyDescent="0.25">
      <c r="B36" s="4"/>
      <c r="C36" s="33" t="s">
        <v>20</v>
      </c>
      <c r="D36" s="42" t="s">
        <v>5</v>
      </c>
      <c r="E36" s="5"/>
      <c r="F36" s="5"/>
      <c r="G36" s="5"/>
      <c r="H36" s="6"/>
      <c r="I36" s="7"/>
      <c r="J36" s="7"/>
    </row>
    <row r="37" spans="2:25" x14ac:dyDescent="0.25">
      <c r="B37" s="4"/>
      <c r="C37" s="33" t="s">
        <v>21</v>
      </c>
      <c r="D37" s="42" t="s">
        <v>5</v>
      </c>
      <c r="E37" s="5"/>
      <c r="F37" s="5"/>
      <c r="G37" s="5"/>
      <c r="H37" s="6"/>
      <c r="I37" s="7"/>
      <c r="J37" s="7"/>
    </row>
    <row r="38" spans="2:25" x14ac:dyDescent="0.25">
      <c r="B38" s="4"/>
      <c r="C38" s="33" t="s">
        <v>22</v>
      </c>
      <c r="D38" s="42" t="s">
        <v>5</v>
      </c>
      <c r="E38" s="5"/>
      <c r="F38" s="5"/>
      <c r="G38" s="5"/>
      <c r="H38" s="6"/>
      <c r="I38" s="7"/>
      <c r="J38" s="7"/>
    </row>
    <row r="39" spans="2:25" ht="15.75" thickBot="1" x14ac:dyDescent="0.3">
      <c r="B39" s="11"/>
      <c r="C39" s="12"/>
      <c r="D39" s="12"/>
      <c r="E39" s="12"/>
      <c r="F39" s="12"/>
      <c r="G39" s="12"/>
      <c r="H39" s="13"/>
      <c r="I39" s="14"/>
      <c r="J39" s="14"/>
    </row>
    <row r="40" spans="2:25" ht="15.75" thickBot="1" x14ac:dyDescent="0.3"/>
    <row r="41" spans="2:25" s="3" customFormat="1" ht="19.5" thickBot="1" x14ac:dyDescent="0.3">
      <c r="B41" s="35"/>
      <c r="C41" s="36" t="s">
        <v>26</v>
      </c>
      <c r="D41" s="37"/>
      <c r="E41" s="37"/>
      <c r="F41" s="37"/>
      <c r="G41" s="37"/>
      <c r="H41" s="38">
        <f>ROUND(AVERAGE(H56,H63,H71,H79,H87,H95,H103),1)</f>
        <v>1.1000000000000001</v>
      </c>
      <c r="I41" s="39"/>
      <c r="J41" s="39"/>
      <c r="Y41" s="34"/>
    </row>
    <row r="42" spans="2:25" x14ac:dyDescent="0.25">
      <c r="B42" s="4"/>
      <c r="C42" s="5"/>
      <c r="D42" s="5"/>
      <c r="E42" s="5"/>
      <c r="F42" s="5"/>
      <c r="G42" s="5"/>
      <c r="H42" s="6"/>
      <c r="I42" s="7"/>
      <c r="J42" s="7"/>
    </row>
    <row r="43" spans="2:25" x14ac:dyDescent="0.25">
      <c r="B43" s="4"/>
      <c r="C43" s="93" t="s">
        <v>27</v>
      </c>
      <c r="D43" s="93"/>
      <c r="E43" s="93"/>
      <c r="F43" s="93"/>
      <c r="G43" s="5"/>
      <c r="H43" s="6"/>
      <c r="I43" s="7"/>
      <c r="J43" s="7"/>
    </row>
    <row r="44" spans="2:25" ht="8.1" customHeight="1" x14ac:dyDescent="0.25">
      <c r="B44" s="4"/>
      <c r="C44" s="5"/>
      <c r="D44" s="5"/>
      <c r="E44" s="5"/>
      <c r="F44" s="5"/>
      <c r="G44" s="5"/>
      <c r="H44" s="6"/>
      <c r="I44" s="7"/>
      <c r="J44" s="7"/>
    </row>
    <row r="45" spans="2:25" x14ac:dyDescent="0.25">
      <c r="B45" s="4"/>
      <c r="C45" s="33" t="s">
        <v>36</v>
      </c>
      <c r="D45" s="33" t="s">
        <v>37</v>
      </c>
      <c r="E45" s="5"/>
      <c r="F45" s="5"/>
      <c r="G45" s="5"/>
      <c r="H45" s="6"/>
      <c r="I45" s="7"/>
      <c r="J45" s="7"/>
    </row>
    <row r="46" spans="2:25" x14ac:dyDescent="0.25">
      <c r="B46" s="4"/>
      <c r="C46" s="5" t="s">
        <v>108</v>
      </c>
      <c r="D46" s="42" t="s">
        <v>28</v>
      </c>
      <c r="E46" s="6" t="s">
        <v>28</v>
      </c>
      <c r="F46" s="5"/>
      <c r="G46" s="5"/>
      <c r="H46" s="6"/>
      <c r="I46" s="7"/>
      <c r="J46" s="7"/>
    </row>
    <row r="47" spans="2:25" x14ac:dyDescent="0.25">
      <c r="B47" s="4"/>
      <c r="C47" s="5" t="s">
        <v>32</v>
      </c>
      <c r="D47" s="42" t="s">
        <v>29</v>
      </c>
      <c r="E47" s="6" t="s">
        <v>29</v>
      </c>
      <c r="F47" s="5"/>
      <c r="G47" s="5"/>
      <c r="H47" s="6"/>
      <c r="I47" s="7"/>
      <c r="J47" s="7"/>
    </row>
    <row r="48" spans="2:25" x14ac:dyDescent="0.25">
      <c r="B48" s="4"/>
      <c r="C48" s="5" t="s">
        <v>33</v>
      </c>
      <c r="D48" s="42" t="s">
        <v>30</v>
      </c>
      <c r="E48" s="6" t="s">
        <v>30</v>
      </c>
      <c r="F48" s="5"/>
      <c r="G48" s="5"/>
      <c r="H48" s="6"/>
      <c r="I48" s="7"/>
      <c r="J48" s="7"/>
    </row>
    <row r="49" spans="2:25" x14ac:dyDescent="0.25">
      <c r="B49" s="4"/>
      <c r="C49" s="5" t="s">
        <v>34</v>
      </c>
      <c r="D49" s="42" t="s">
        <v>31</v>
      </c>
      <c r="E49" s="6" t="s">
        <v>31</v>
      </c>
      <c r="F49" s="5"/>
      <c r="G49" s="5"/>
      <c r="H49" s="6"/>
      <c r="I49" s="7"/>
      <c r="J49" s="7"/>
    </row>
    <row r="50" spans="2:25" x14ac:dyDescent="0.25">
      <c r="B50" s="4"/>
      <c r="C50" s="5" t="s">
        <v>35</v>
      </c>
      <c r="D50" s="42" t="s">
        <v>28</v>
      </c>
      <c r="E50" s="5"/>
      <c r="F50" s="5"/>
      <c r="G50" s="5"/>
      <c r="H50" s="6"/>
      <c r="I50" s="7"/>
      <c r="J50" s="7"/>
    </row>
    <row r="51" spans="2:25" x14ac:dyDescent="0.25">
      <c r="B51" s="4"/>
      <c r="C51" s="5" t="s">
        <v>111</v>
      </c>
      <c r="D51" s="42" t="s">
        <v>29</v>
      </c>
      <c r="E51" s="5"/>
      <c r="F51" s="5"/>
      <c r="G51" s="5"/>
      <c r="H51" s="6"/>
      <c r="I51" s="7"/>
      <c r="J51" s="7"/>
    </row>
    <row r="52" spans="2:25" x14ac:dyDescent="0.25">
      <c r="B52" s="4"/>
      <c r="C52" s="5" t="s">
        <v>112</v>
      </c>
      <c r="D52" s="42" t="s">
        <v>29</v>
      </c>
      <c r="E52" s="5"/>
      <c r="F52" s="5"/>
      <c r="G52" s="5"/>
      <c r="H52" s="6"/>
      <c r="I52" s="7"/>
      <c r="J52" s="7"/>
    </row>
    <row r="53" spans="2:25" x14ac:dyDescent="0.25">
      <c r="B53" s="4"/>
      <c r="C53" s="5" t="s">
        <v>109</v>
      </c>
      <c r="D53" s="42" t="s">
        <v>29</v>
      </c>
      <c r="E53" s="5"/>
      <c r="F53" s="5"/>
      <c r="G53" s="5"/>
      <c r="H53" s="6"/>
      <c r="I53" s="7"/>
      <c r="J53" s="7"/>
    </row>
    <row r="54" spans="2:25" ht="15" customHeight="1" x14ac:dyDescent="0.25">
      <c r="B54" s="4"/>
      <c r="C54" s="5" t="s">
        <v>110</v>
      </c>
      <c r="D54" s="42" t="s">
        <v>29</v>
      </c>
      <c r="E54" s="5"/>
      <c r="F54" s="5"/>
      <c r="G54" s="5"/>
      <c r="H54" s="6"/>
      <c r="I54" s="7"/>
      <c r="J54" s="7"/>
    </row>
    <row r="55" spans="2:25" ht="15" customHeight="1" x14ac:dyDescent="0.25">
      <c r="B55" s="4"/>
      <c r="C55" s="5"/>
      <c r="D55" s="5"/>
      <c r="E55" s="5"/>
      <c r="F55" s="5"/>
      <c r="G55" s="5"/>
      <c r="H55" s="6"/>
      <c r="I55" s="7"/>
      <c r="J55" s="7"/>
    </row>
    <row r="56" spans="2:25" ht="15" customHeight="1" x14ac:dyDescent="0.25">
      <c r="B56" s="4"/>
      <c r="C56" s="92" t="s">
        <v>42</v>
      </c>
      <c r="D56" s="92"/>
      <c r="E56" s="92"/>
      <c r="F56" s="92"/>
      <c r="G56" s="5"/>
      <c r="H56" s="6">
        <f>VLOOKUP(C59,C60:H62,6,FALSE)</f>
        <v>2</v>
      </c>
      <c r="I56" s="7"/>
      <c r="J56" s="7"/>
    </row>
    <row r="57" spans="2:25" x14ac:dyDescent="0.25">
      <c r="B57" s="4"/>
      <c r="C57" s="92"/>
      <c r="D57" s="92"/>
      <c r="E57" s="92"/>
      <c r="F57" s="92"/>
      <c r="G57" s="5"/>
      <c r="H57" s="6"/>
      <c r="I57" s="7"/>
      <c r="J57" s="7"/>
    </row>
    <row r="58" spans="2:25" ht="8.1" customHeight="1" x14ac:dyDescent="0.25">
      <c r="B58" s="4"/>
      <c r="C58" s="5"/>
      <c r="D58" s="5"/>
      <c r="E58" s="5"/>
      <c r="F58" s="5"/>
      <c r="G58" s="5"/>
      <c r="H58" s="6"/>
      <c r="I58" s="7"/>
      <c r="J58" s="7"/>
    </row>
    <row r="59" spans="2:25" ht="30" customHeight="1" x14ac:dyDescent="0.25">
      <c r="B59" s="4"/>
      <c r="C59" s="94" t="s">
        <v>45</v>
      </c>
      <c r="D59" s="94"/>
      <c r="E59" s="94"/>
      <c r="F59" s="94"/>
      <c r="G59" s="5"/>
      <c r="H59" s="6"/>
      <c r="I59" s="7"/>
      <c r="J59" s="7"/>
    </row>
    <row r="60" spans="2:25" ht="15" hidden="1" customHeight="1" x14ac:dyDescent="0.25">
      <c r="B60" s="4"/>
      <c r="C60" s="91" t="s">
        <v>43</v>
      </c>
      <c r="D60" s="91"/>
      <c r="E60" s="91"/>
      <c r="F60" s="91"/>
      <c r="G60" s="5"/>
      <c r="H60" s="6">
        <v>0</v>
      </c>
      <c r="I60" s="7"/>
      <c r="J60" s="7"/>
    </row>
    <row r="61" spans="2:25" ht="30" hidden="1" customHeight="1" x14ac:dyDescent="0.25">
      <c r="B61" s="4"/>
      <c r="C61" s="91" t="s">
        <v>44</v>
      </c>
      <c r="D61" s="91"/>
      <c r="E61" s="91"/>
      <c r="F61" s="91"/>
      <c r="G61" s="5"/>
      <c r="H61" s="6">
        <v>1</v>
      </c>
      <c r="I61" s="7"/>
      <c r="J61" s="7"/>
    </row>
    <row r="62" spans="2:25" ht="15" hidden="1" customHeight="1" x14ac:dyDescent="0.25">
      <c r="B62" s="4"/>
      <c r="C62" s="91" t="s">
        <v>45</v>
      </c>
      <c r="D62" s="91"/>
      <c r="E62" s="91"/>
      <c r="F62" s="91"/>
      <c r="G62" s="5"/>
      <c r="H62" s="6">
        <v>2</v>
      </c>
      <c r="I62" s="7"/>
      <c r="J62" s="7"/>
    </row>
    <row r="63" spans="2:25" s="19" customFormat="1" ht="15" customHeight="1" x14ac:dyDescent="0.25">
      <c r="B63" s="20"/>
      <c r="C63" s="92" t="s">
        <v>46</v>
      </c>
      <c r="D63" s="92"/>
      <c r="E63" s="92"/>
      <c r="F63" s="92"/>
      <c r="G63" s="21"/>
      <c r="H63" s="6">
        <f>VLOOKUP(C66,C67:H69,6,FALSE)</f>
        <v>1</v>
      </c>
      <c r="I63" s="22"/>
      <c r="J63" s="22"/>
      <c r="K63" s="23"/>
      <c r="L63" s="23"/>
      <c r="M63" s="23"/>
      <c r="N63" s="23"/>
      <c r="O63" s="23"/>
      <c r="P63" s="23"/>
      <c r="Q63" s="23"/>
      <c r="R63" s="23"/>
      <c r="Y63" s="78"/>
    </row>
    <row r="64" spans="2:25" s="19" customFormat="1" ht="15" customHeight="1" x14ac:dyDescent="0.25">
      <c r="B64" s="20"/>
      <c r="C64" s="92"/>
      <c r="D64" s="92"/>
      <c r="E64" s="92"/>
      <c r="F64" s="92"/>
      <c r="G64" s="21"/>
      <c r="H64" s="6"/>
      <c r="I64" s="22"/>
      <c r="J64" s="22"/>
      <c r="K64" s="23"/>
      <c r="L64" s="23"/>
      <c r="M64" s="23"/>
      <c r="N64" s="23"/>
      <c r="O64" s="23"/>
      <c r="P64" s="23"/>
      <c r="Q64" s="23"/>
      <c r="R64" s="23"/>
      <c r="Y64" s="78"/>
    </row>
    <row r="65" spans="2:25" ht="8.1" customHeight="1" x14ac:dyDescent="0.25">
      <c r="B65" s="4"/>
      <c r="C65" s="5"/>
      <c r="D65" s="5"/>
      <c r="E65" s="5"/>
      <c r="F65" s="5"/>
      <c r="G65" s="5"/>
      <c r="H65" s="6"/>
      <c r="I65" s="7"/>
      <c r="J65" s="7"/>
    </row>
    <row r="66" spans="2:25" ht="15" customHeight="1" x14ac:dyDescent="0.25">
      <c r="B66" s="4"/>
      <c r="C66" s="5" t="s">
        <v>48</v>
      </c>
      <c r="D66" s="5"/>
      <c r="E66" s="5"/>
      <c r="F66" s="5"/>
      <c r="G66" s="5"/>
      <c r="H66" s="6"/>
      <c r="I66" s="7"/>
      <c r="J66" s="7"/>
    </row>
    <row r="67" spans="2:25" ht="15" hidden="1" customHeight="1" x14ac:dyDescent="0.25">
      <c r="B67" s="4"/>
      <c r="C67" s="10" t="s">
        <v>47</v>
      </c>
      <c r="D67" s="5"/>
      <c r="E67" s="5"/>
      <c r="F67" s="5"/>
      <c r="G67" s="5"/>
      <c r="H67" s="6">
        <v>0</v>
      </c>
      <c r="I67" s="7"/>
      <c r="J67" s="7"/>
    </row>
    <row r="68" spans="2:25" ht="15" hidden="1" customHeight="1" x14ac:dyDescent="0.25">
      <c r="B68" s="4"/>
      <c r="C68" s="10" t="s">
        <v>48</v>
      </c>
      <c r="D68" s="5"/>
      <c r="E68" s="5"/>
      <c r="F68" s="5"/>
      <c r="G68" s="5"/>
      <c r="H68" s="6">
        <v>1</v>
      </c>
      <c r="I68" s="7"/>
      <c r="J68" s="7"/>
    </row>
    <row r="69" spans="2:25" ht="15" hidden="1" customHeight="1" x14ac:dyDescent="0.25">
      <c r="B69" s="4"/>
      <c r="C69" s="10" t="s">
        <v>49</v>
      </c>
      <c r="D69" s="5"/>
      <c r="E69" s="5"/>
      <c r="F69" s="5"/>
      <c r="G69" s="5"/>
      <c r="H69" s="6">
        <v>2</v>
      </c>
      <c r="I69" s="7"/>
      <c r="J69" s="7"/>
    </row>
    <row r="70" spans="2:25" ht="15" customHeight="1" x14ac:dyDescent="0.25">
      <c r="B70" s="4"/>
      <c r="C70" s="5"/>
      <c r="D70" s="5"/>
      <c r="E70" s="5"/>
      <c r="F70" s="5"/>
      <c r="G70" s="5"/>
      <c r="H70" s="6"/>
      <c r="I70" s="7"/>
      <c r="J70" s="7"/>
    </row>
    <row r="71" spans="2:25" s="19" customFormat="1" ht="15" customHeight="1" x14ac:dyDescent="0.25">
      <c r="B71" s="20"/>
      <c r="C71" s="92" t="s">
        <v>50</v>
      </c>
      <c r="D71" s="92"/>
      <c r="E71" s="92"/>
      <c r="F71" s="92"/>
      <c r="G71" s="21"/>
      <c r="H71" s="6">
        <f>VLOOKUP(C74,C75:H77,6,FALSE)</f>
        <v>1</v>
      </c>
      <c r="I71" s="22"/>
      <c r="J71" s="22"/>
      <c r="K71" s="23"/>
      <c r="L71" s="23"/>
      <c r="M71" s="23"/>
      <c r="N71" s="23"/>
      <c r="O71" s="23"/>
      <c r="P71" s="23"/>
      <c r="Q71" s="23"/>
      <c r="R71" s="23"/>
      <c r="Y71" s="78"/>
    </row>
    <row r="72" spans="2:25" s="19" customFormat="1" ht="15" customHeight="1" x14ac:dyDescent="0.25">
      <c r="B72" s="20"/>
      <c r="C72" s="92"/>
      <c r="D72" s="92"/>
      <c r="E72" s="92"/>
      <c r="F72" s="92"/>
      <c r="G72" s="21"/>
      <c r="H72" s="6"/>
      <c r="I72" s="22"/>
      <c r="J72" s="22"/>
      <c r="K72" s="23"/>
      <c r="L72" s="23"/>
      <c r="M72" s="23"/>
      <c r="N72" s="23"/>
      <c r="O72" s="23"/>
      <c r="P72" s="23"/>
      <c r="Q72" s="23"/>
      <c r="R72" s="23"/>
      <c r="Y72" s="78"/>
    </row>
    <row r="73" spans="2:25" ht="8.1" customHeight="1" x14ac:dyDescent="0.25">
      <c r="B73" s="4"/>
      <c r="C73" s="5"/>
      <c r="D73" s="5"/>
      <c r="E73" s="5"/>
      <c r="F73" s="5"/>
      <c r="G73" s="5"/>
      <c r="H73" s="6"/>
      <c r="I73" s="7"/>
      <c r="J73" s="7"/>
    </row>
    <row r="74" spans="2:25" ht="15" customHeight="1" x14ac:dyDescent="0.25">
      <c r="B74" s="4"/>
      <c r="C74" s="5" t="s">
        <v>52</v>
      </c>
      <c r="D74" s="5"/>
      <c r="E74" s="5"/>
      <c r="F74" s="5"/>
      <c r="G74" s="5"/>
      <c r="H74" s="6"/>
      <c r="I74" s="7"/>
      <c r="J74" s="7"/>
    </row>
    <row r="75" spans="2:25" ht="15" hidden="1" customHeight="1" x14ac:dyDescent="0.25">
      <c r="B75" s="4"/>
      <c r="C75" s="10" t="s">
        <v>51</v>
      </c>
      <c r="D75" s="5"/>
      <c r="E75" s="5"/>
      <c r="F75" s="5"/>
      <c r="G75" s="5"/>
      <c r="H75" s="6">
        <v>0</v>
      </c>
      <c r="I75" s="7"/>
      <c r="J75" s="7"/>
    </row>
    <row r="76" spans="2:25" ht="15" hidden="1" customHeight="1" x14ac:dyDescent="0.25">
      <c r="B76" s="4"/>
      <c r="C76" s="10" t="s">
        <v>52</v>
      </c>
      <c r="D76" s="5"/>
      <c r="E76" s="5"/>
      <c r="F76" s="5"/>
      <c r="G76" s="5"/>
      <c r="H76" s="6">
        <v>1</v>
      </c>
      <c r="I76" s="7"/>
      <c r="J76" s="7"/>
    </row>
    <row r="77" spans="2:25" ht="15" hidden="1" customHeight="1" x14ac:dyDescent="0.25">
      <c r="B77" s="4"/>
      <c r="C77" s="10" t="s">
        <v>53</v>
      </c>
      <c r="D77" s="5"/>
      <c r="E77" s="5"/>
      <c r="F77" s="5"/>
      <c r="G77" s="5"/>
      <c r="H77" s="6">
        <v>2</v>
      </c>
      <c r="I77" s="7"/>
      <c r="J77" s="7"/>
    </row>
    <row r="78" spans="2:25" ht="15" customHeight="1" x14ac:dyDescent="0.25">
      <c r="B78" s="4"/>
      <c r="C78" s="5"/>
      <c r="D78" s="5"/>
      <c r="E78" s="5"/>
      <c r="F78" s="5"/>
      <c r="G78" s="5"/>
      <c r="H78" s="6"/>
      <c r="I78" s="7"/>
      <c r="J78" s="7"/>
    </row>
    <row r="79" spans="2:25" s="19" customFormat="1" ht="15" customHeight="1" x14ac:dyDescent="0.25">
      <c r="B79" s="20"/>
      <c r="C79" s="92" t="s">
        <v>54</v>
      </c>
      <c r="D79" s="92"/>
      <c r="E79" s="92"/>
      <c r="F79" s="92"/>
      <c r="G79" s="21"/>
      <c r="H79" s="6">
        <f>VLOOKUP(C82,C83:H85,6,FALSE)</f>
        <v>0</v>
      </c>
      <c r="I79" s="22"/>
      <c r="J79" s="22"/>
      <c r="K79" s="23"/>
      <c r="L79" s="23"/>
      <c r="M79" s="23"/>
      <c r="N79" s="23"/>
      <c r="O79" s="23"/>
      <c r="P79" s="23"/>
      <c r="Q79" s="23"/>
      <c r="R79" s="23"/>
      <c r="Y79" s="78"/>
    </row>
    <row r="80" spans="2:25" s="19" customFormat="1" ht="15" customHeight="1" x14ac:dyDescent="0.25">
      <c r="B80" s="20"/>
      <c r="C80" s="92"/>
      <c r="D80" s="92"/>
      <c r="E80" s="92"/>
      <c r="F80" s="92"/>
      <c r="G80" s="21"/>
      <c r="H80" s="6"/>
      <c r="I80" s="22"/>
      <c r="J80" s="22"/>
      <c r="K80" s="23"/>
      <c r="L80" s="23"/>
      <c r="M80" s="23"/>
      <c r="N80" s="23"/>
      <c r="O80" s="23"/>
      <c r="P80" s="23"/>
      <c r="Q80" s="23"/>
      <c r="R80" s="23"/>
      <c r="Y80" s="78"/>
    </row>
    <row r="81" spans="2:25" ht="8.1" customHeight="1" x14ac:dyDescent="0.25">
      <c r="B81" s="4"/>
      <c r="C81" s="5"/>
      <c r="D81" s="5"/>
      <c r="E81" s="5"/>
      <c r="F81" s="5"/>
      <c r="G81" s="5"/>
      <c r="H81" s="6"/>
      <c r="I81" s="7"/>
      <c r="J81" s="7"/>
    </row>
    <row r="82" spans="2:25" ht="30" customHeight="1" x14ac:dyDescent="0.25">
      <c r="B82" s="4"/>
      <c r="C82" s="94" t="s">
        <v>55</v>
      </c>
      <c r="D82" s="94"/>
      <c r="E82" s="94"/>
      <c r="F82" s="94"/>
      <c r="G82" s="5"/>
      <c r="H82" s="6"/>
      <c r="I82" s="7"/>
      <c r="J82" s="7"/>
    </row>
    <row r="83" spans="2:25" ht="15" hidden="1" customHeight="1" x14ac:dyDescent="0.25">
      <c r="B83" s="4"/>
      <c r="C83" s="91" t="s">
        <v>55</v>
      </c>
      <c r="D83" s="91"/>
      <c r="E83" s="91"/>
      <c r="F83" s="91"/>
      <c r="G83" s="5"/>
      <c r="H83" s="6">
        <v>0</v>
      </c>
      <c r="I83" s="7"/>
      <c r="J83" s="7"/>
    </row>
    <row r="84" spans="2:25" ht="15" hidden="1" customHeight="1" x14ac:dyDescent="0.25">
      <c r="B84" s="4"/>
      <c r="C84" s="91" t="s">
        <v>78</v>
      </c>
      <c r="D84" s="91"/>
      <c r="E84" s="91"/>
      <c r="F84" s="91"/>
      <c r="G84" s="5"/>
      <c r="H84" s="6">
        <v>1</v>
      </c>
      <c r="I84" s="7"/>
      <c r="J84" s="7"/>
    </row>
    <row r="85" spans="2:25" ht="30" hidden="1" customHeight="1" x14ac:dyDescent="0.25">
      <c r="B85" s="4"/>
      <c r="C85" s="91" t="s">
        <v>56</v>
      </c>
      <c r="D85" s="91"/>
      <c r="E85" s="91"/>
      <c r="F85" s="91"/>
      <c r="G85" s="5"/>
      <c r="H85" s="6">
        <v>2</v>
      </c>
      <c r="I85" s="7"/>
      <c r="J85" s="7"/>
    </row>
    <row r="86" spans="2:25" ht="15" customHeight="1" x14ac:dyDescent="0.25">
      <c r="B86" s="4"/>
      <c r="C86" s="10"/>
      <c r="D86" s="5"/>
      <c r="E86" s="5"/>
      <c r="F86" s="5"/>
      <c r="G86" s="5"/>
      <c r="H86" s="6"/>
      <c r="I86" s="7"/>
      <c r="J86" s="7"/>
    </row>
    <row r="87" spans="2:25" s="19" customFormat="1" ht="15" customHeight="1" x14ac:dyDescent="0.25">
      <c r="B87" s="20"/>
      <c r="C87" s="92" t="s">
        <v>57</v>
      </c>
      <c r="D87" s="92"/>
      <c r="E87" s="92"/>
      <c r="F87" s="92"/>
      <c r="G87" s="21"/>
      <c r="H87" s="6">
        <f>VLOOKUP(C90,C91:H93,6,FALSE)</f>
        <v>0</v>
      </c>
      <c r="I87" s="22"/>
      <c r="J87" s="22"/>
      <c r="K87" s="23"/>
      <c r="L87" s="23"/>
      <c r="M87" s="23"/>
      <c r="N87" s="23"/>
      <c r="O87" s="23"/>
      <c r="P87" s="23"/>
      <c r="Q87" s="23"/>
      <c r="R87" s="23"/>
      <c r="Y87" s="78"/>
    </row>
    <row r="88" spans="2:25" s="19" customFormat="1" ht="15" customHeight="1" x14ac:dyDescent="0.25">
      <c r="B88" s="20"/>
      <c r="C88" s="92"/>
      <c r="D88" s="92"/>
      <c r="E88" s="92"/>
      <c r="F88" s="92"/>
      <c r="G88" s="21"/>
      <c r="H88" s="6"/>
      <c r="I88" s="22"/>
      <c r="J88" s="22"/>
      <c r="K88" s="23"/>
      <c r="L88" s="23"/>
      <c r="M88" s="23"/>
      <c r="N88" s="23"/>
      <c r="O88" s="23"/>
      <c r="P88" s="23"/>
      <c r="Q88" s="23"/>
      <c r="R88" s="23"/>
      <c r="Y88" s="78"/>
    </row>
    <row r="89" spans="2:25" ht="8.1" customHeight="1" x14ac:dyDescent="0.25">
      <c r="B89" s="4"/>
      <c r="C89" s="5"/>
      <c r="D89" s="5"/>
      <c r="E89" s="5"/>
      <c r="F89" s="5"/>
      <c r="G89" s="5"/>
      <c r="H89" s="6"/>
      <c r="I89" s="7"/>
      <c r="J89" s="7"/>
    </row>
    <row r="90" spans="2:25" ht="15" customHeight="1" x14ac:dyDescent="0.25">
      <c r="B90" s="4"/>
      <c r="C90" s="5" t="s">
        <v>76</v>
      </c>
      <c r="D90" s="5"/>
      <c r="E90" s="5"/>
      <c r="F90" s="5"/>
      <c r="G90" s="5"/>
      <c r="H90" s="6"/>
      <c r="I90" s="7"/>
      <c r="J90" s="7"/>
    </row>
    <row r="91" spans="2:25" ht="15" hidden="1" customHeight="1" x14ac:dyDescent="0.25">
      <c r="B91" s="4"/>
      <c r="C91" s="10" t="s">
        <v>76</v>
      </c>
      <c r="D91" s="5"/>
      <c r="E91" s="5"/>
      <c r="F91" s="5"/>
      <c r="G91" s="5"/>
      <c r="H91" s="6">
        <v>0</v>
      </c>
      <c r="I91" s="7"/>
      <c r="J91" s="7"/>
    </row>
    <row r="92" spans="2:25" ht="15" hidden="1" customHeight="1" x14ac:dyDescent="0.25">
      <c r="B92" s="4"/>
      <c r="C92" s="10" t="s">
        <v>58</v>
      </c>
      <c r="D92" s="5"/>
      <c r="E92" s="5"/>
      <c r="F92" s="5"/>
      <c r="G92" s="5"/>
      <c r="H92" s="6">
        <v>1</v>
      </c>
      <c r="I92" s="7"/>
      <c r="J92" s="7"/>
    </row>
    <row r="93" spans="2:25" ht="15" hidden="1" customHeight="1" x14ac:dyDescent="0.25">
      <c r="B93" s="4"/>
      <c r="C93" s="10" t="s">
        <v>59</v>
      </c>
      <c r="D93" s="5"/>
      <c r="E93" s="5"/>
      <c r="F93" s="5"/>
      <c r="G93" s="5"/>
      <c r="H93" s="6">
        <v>2</v>
      </c>
      <c r="I93" s="7"/>
      <c r="J93" s="7"/>
    </row>
    <row r="94" spans="2:25" ht="15" customHeight="1" x14ac:dyDescent="0.25">
      <c r="B94" s="4"/>
      <c r="C94" s="10"/>
      <c r="D94" s="5"/>
      <c r="E94" s="5"/>
      <c r="F94" s="5"/>
      <c r="G94" s="5"/>
      <c r="H94" s="6"/>
      <c r="I94" s="7"/>
      <c r="J94" s="7"/>
    </row>
    <row r="95" spans="2:25" s="19" customFormat="1" ht="15" customHeight="1" x14ac:dyDescent="0.25">
      <c r="B95" s="20"/>
      <c r="C95" s="92" t="s">
        <v>63</v>
      </c>
      <c r="D95" s="92"/>
      <c r="E95" s="92"/>
      <c r="F95" s="92"/>
      <c r="G95" s="21"/>
      <c r="H95" s="6">
        <f>VLOOKUP(C98,C99:H101,6,FALSE)</f>
        <v>2</v>
      </c>
      <c r="I95" s="22"/>
      <c r="J95" s="22"/>
      <c r="K95" s="23"/>
      <c r="L95" s="23"/>
      <c r="M95" s="23"/>
      <c r="N95" s="23"/>
      <c r="O95" s="23"/>
      <c r="P95" s="23"/>
      <c r="Q95" s="23"/>
      <c r="R95" s="23"/>
      <c r="Y95" s="78"/>
    </row>
    <row r="96" spans="2:25" s="19" customFormat="1" ht="15" customHeight="1" x14ac:dyDescent="0.25">
      <c r="B96" s="20"/>
      <c r="C96" s="92"/>
      <c r="D96" s="92"/>
      <c r="E96" s="92"/>
      <c r="F96" s="92"/>
      <c r="G96" s="21"/>
      <c r="H96" s="24"/>
      <c r="I96" s="22"/>
      <c r="J96" s="22"/>
      <c r="K96" s="23"/>
      <c r="L96" s="23"/>
      <c r="M96" s="23"/>
      <c r="N96" s="23"/>
      <c r="O96" s="23"/>
      <c r="P96" s="23"/>
      <c r="Q96" s="23"/>
      <c r="R96" s="23"/>
      <c r="Y96" s="78"/>
    </row>
    <row r="97" spans="2:25" ht="8.1" customHeight="1" x14ac:dyDescent="0.25">
      <c r="B97" s="4"/>
      <c r="C97" s="5"/>
      <c r="D97" s="5"/>
      <c r="E97" s="5"/>
      <c r="F97" s="5"/>
      <c r="G97" s="5"/>
      <c r="H97" s="6"/>
      <c r="I97" s="7"/>
      <c r="J97" s="7"/>
    </row>
    <row r="98" spans="2:25" ht="30" customHeight="1" x14ac:dyDescent="0.25">
      <c r="B98" s="4"/>
      <c r="C98" s="94" t="s">
        <v>62</v>
      </c>
      <c r="D98" s="94"/>
      <c r="E98" s="94"/>
      <c r="F98" s="94"/>
      <c r="G98" s="5"/>
      <c r="H98" s="6"/>
      <c r="I98" s="7"/>
      <c r="J98" s="7"/>
    </row>
    <row r="99" spans="2:25" ht="30" hidden="1" customHeight="1" x14ac:dyDescent="0.25">
      <c r="B99" s="4"/>
      <c r="C99" s="91" t="s">
        <v>60</v>
      </c>
      <c r="D99" s="91"/>
      <c r="E99" s="91"/>
      <c r="F99" s="91"/>
      <c r="G99" s="5"/>
      <c r="H99" s="6">
        <v>0</v>
      </c>
      <c r="I99" s="7"/>
      <c r="J99" s="7"/>
    </row>
    <row r="100" spans="2:25" ht="15" hidden="1" customHeight="1" x14ac:dyDescent="0.25">
      <c r="B100" s="4"/>
      <c r="C100" s="91" t="s">
        <v>61</v>
      </c>
      <c r="D100" s="91"/>
      <c r="E100" s="91"/>
      <c r="F100" s="91"/>
      <c r="G100" s="5"/>
      <c r="H100" s="6">
        <v>1</v>
      </c>
      <c r="I100" s="7"/>
      <c r="J100" s="7"/>
    </row>
    <row r="101" spans="2:25" ht="30" hidden="1" customHeight="1" x14ac:dyDescent="0.25">
      <c r="B101" s="4"/>
      <c r="C101" s="91" t="s">
        <v>62</v>
      </c>
      <c r="D101" s="91"/>
      <c r="E101" s="91"/>
      <c r="F101" s="91"/>
      <c r="G101" s="5"/>
      <c r="H101" s="6">
        <v>2</v>
      </c>
      <c r="I101" s="7"/>
      <c r="J101" s="7"/>
    </row>
    <row r="102" spans="2:25" ht="15" customHeight="1" x14ac:dyDescent="0.25">
      <c r="B102" s="4"/>
      <c r="C102" s="10"/>
      <c r="D102" s="5"/>
      <c r="E102" s="5"/>
      <c r="F102" s="5"/>
      <c r="G102" s="5"/>
      <c r="H102" s="6"/>
      <c r="I102" s="7"/>
      <c r="J102" s="7"/>
    </row>
    <row r="103" spans="2:25" s="19" customFormat="1" ht="15" customHeight="1" x14ac:dyDescent="0.25">
      <c r="B103" s="20"/>
      <c r="C103" s="93" t="s">
        <v>64</v>
      </c>
      <c r="D103" s="93"/>
      <c r="E103" s="93"/>
      <c r="F103" s="93"/>
      <c r="G103" s="21"/>
      <c r="H103" s="6">
        <f>VLOOKUP(C105,C106:H108,6,FALSE)</f>
        <v>2</v>
      </c>
      <c r="I103" s="22"/>
      <c r="J103" s="22"/>
      <c r="K103" s="23"/>
      <c r="L103" s="23"/>
      <c r="M103" s="23"/>
      <c r="N103" s="23"/>
      <c r="O103" s="23"/>
      <c r="P103" s="23"/>
      <c r="Q103" s="23"/>
      <c r="R103" s="23"/>
      <c r="Y103" s="78"/>
    </row>
    <row r="104" spans="2:25" ht="8.1" customHeight="1" x14ac:dyDescent="0.25">
      <c r="B104" s="4"/>
      <c r="C104" s="5"/>
      <c r="D104" s="5"/>
      <c r="E104" s="5"/>
      <c r="F104" s="5"/>
      <c r="G104" s="5"/>
      <c r="H104" s="6"/>
      <c r="I104" s="7"/>
      <c r="J104" s="7"/>
    </row>
    <row r="105" spans="2:25" ht="30" customHeight="1" x14ac:dyDescent="0.25">
      <c r="B105" s="4"/>
      <c r="C105" s="94" t="s">
        <v>67</v>
      </c>
      <c r="D105" s="94"/>
      <c r="E105" s="94"/>
      <c r="F105" s="94"/>
      <c r="G105" s="5"/>
      <c r="H105" s="6"/>
      <c r="I105" s="7"/>
      <c r="J105" s="7"/>
    </row>
    <row r="106" spans="2:25" ht="15" hidden="1" customHeight="1" x14ac:dyDescent="0.25">
      <c r="B106" s="4"/>
      <c r="C106" s="91" t="s">
        <v>65</v>
      </c>
      <c r="D106" s="91"/>
      <c r="E106" s="91"/>
      <c r="F106" s="91"/>
      <c r="G106" s="5"/>
      <c r="H106" s="6">
        <v>0</v>
      </c>
      <c r="I106" s="7"/>
      <c r="J106" s="7"/>
    </row>
    <row r="107" spans="2:25" ht="30" hidden="1" customHeight="1" x14ac:dyDescent="0.25">
      <c r="B107" s="4"/>
      <c r="C107" s="91" t="s">
        <v>66</v>
      </c>
      <c r="D107" s="91"/>
      <c r="E107" s="91"/>
      <c r="F107" s="91"/>
      <c r="G107" s="5"/>
      <c r="H107" s="6">
        <v>1</v>
      </c>
      <c r="I107" s="7"/>
      <c r="J107" s="7"/>
    </row>
    <row r="108" spans="2:25" ht="30" hidden="1" customHeight="1" x14ac:dyDescent="0.25">
      <c r="B108" s="4"/>
      <c r="C108" s="91" t="s">
        <v>67</v>
      </c>
      <c r="D108" s="91"/>
      <c r="E108" s="91"/>
      <c r="F108" s="91"/>
      <c r="G108" s="5"/>
      <c r="H108" s="6">
        <v>2</v>
      </c>
      <c r="I108" s="7"/>
      <c r="J108" s="7"/>
    </row>
    <row r="109" spans="2:25" ht="15" customHeight="1" x14ac:dyDescent="0.25">
      <c r="B109" s="4"/>
      <c r="C109" s="10"/>
      <c r="D109" s="5"/>
      <c r="E109" s="5"/>
      <c r="F109" s="5"/>
      <c r="G109" s="5"/>
      <c r="H109" s="6"/>
      <c r="I109" s="7"/>
      <c r="J109" s="7"/>
    </row>
    <row r="110" spans="2:25" s="19" customFormat="1" ht="15" customHeight="1" x14ac:dyDescent="0.25">
      <c r="B110" s="20"/>
      <c r="C110" s="25" t="s">
        <v>68</v>
      </c>
      <c r="D110" s="21"/>
      <c r="E110" s="21"/>
      <c r="F110" s="21"/>
      <c r="G110" s="21"/>
      <c r="H110" s="24"/>
      <c r="I110" s="22"/>
      <c r="J110" s="22"/>
      <c r="K110" s="23"/>
      <c r="L110" s="23"/>
      <c r="M110" s="23"/>
      <c r="N110" s="23"/>
      <c r="O110" s="23"/>
      <c r="P110" s="23"/>
      <c r="Q110" s="23"/>
      <c r="R110" s="23"/>
      <c r="Y110" s="78"/>
    </row>
    <row r="111" spans="2:25" ht="8.1" customHeight="1" x14ac:dyDescent="0.25">
      <c r="B111" s="4"/>
      <c r="C111" s="5"/>
      <c r="D111" s="5"/>
      <c r="E111" s="5"/>
      <c r="F111" s="5"/>
      <c r="G111" s="5"/>
      <c r="H111" s="6"/>
      <c r="I111" s="7"/>
      <c r="J111" s="7"/>
    </row>
    <row r="112" spans="2:25" ht="15" customHeight="1" x14ac:dyDescent="0.25">
      <c r="B112" s="4"/>
      <c r="C112" s="10"/>
      <c r="D112" s="5"/>
      <c r="E112" s="5"/>
      <c r="F112" s="5"/>
      <c r="G112" s="5"/>
      <c r="H112" s="6" t="b">
        <v>0</v>
      </c>
      <c r="I112" s="7">
        <f>IF(H112=TRUE,1,0)</f>
        <v>0</v>
      </c>
      <c r="J112" s="7"/>
    </row>
    <row r="113" spans="2:25" ht="15" customHeight="1" x14ac:dyDescent="0.25">
      <c r="B113" s="4"/>
      <c r="C113" s="10"/>
      <c r="D113" s="5"/>
      <c r="E113" s="5"/>
      <c r="F113" s="5"/>
      <c r="G113" s="5"/>
      <c r="H113" s="6" t="b">
        <v>1</v>
      </c>
      <c r="I113" s="7">
        <f t="shared" ref="I113:I116" si="2">IF(H113=TRUE,1,0)</f>
        <v>1</v>
      </c>
      <c r="J113" s="7"/>
    </row>
    <row r="114" spans="2:25" ht="15" customHeight="1" x14ac:dyDescent="0.25">
      <c r="B114" s="4"/>
      <c r="C114" s="10"/>
      <c r="D114" s="5"/>
      <c r="E114" s="5"/>
      <c r="F114" s="5"/>
      <c r="G114" s="5"/>
      <c r="H114" s="6" t="b">
        <v>1</v>
      </c>
      <c r="I114" s="7">
        <f t="shared" si="2"/>
        <v>1</v>
      </c>
      <c r="J114" s="7"/>
    </row>
    <row r="115" spans="2:25" ht="15" customHeight="1" x14ac:dyDescent="0.25">
      <c r="B115" s="4"/>
      <c r="C115" s="10"/>
      <c r="D115" s="5"/>
      <c r="E115" s="5"/>
      <c r="F115" s="5"/>
      <c r="G115" s="5"/>
      <c r="H115" s="6" t="b">
        <v>1</v>
      </c>
      <c r="I115" s="7">
        <f t="shared" si="2"/>
        <v>1</v>
      </c>
      <c r="J115" s="7"/>
    </row>
    <row r="116" spans="2:25" ht="15" customHeight="1" x14ac:dyDescent="0.25">
      <c r="B116" s="4"/>
      <c r="C116" s="10"/>
      <c r="D116" s="5"/>
      <c r="E116" s="5"/>
      <c r="F116" s="5"/>
      <c r="G116" s="5"/>
      <c r="H116" s="6" t="b">
        <v>0</v>
      </c>
      <c r="I116" s="7">
        <f t="shared" si="2"/>
        <v>0</v>
      </c>
      <c r="J116" s="7"/>
    </row>
    <row r="117" spans="2:25" x14ac:dyDescent="0.25">
      <c r="B117" s="4"/>
      <c r="C117" s="44" t="s">
        <v>79</v>
      </c>
      <c r="D117" s="5"/>
      <c r="E117" s="5"/>
      <c r="F117" s="5"/>
      <c r="G117" s="5"/>
      <c r="H117" s="6"/>
      <c r="I117" s="7"/>
      <c r="J117" s="7"/>
    </row>
    <row r="118" spans="2:25" x14ac:dyDescent="0.25">
      <c r="B118" s="4"/>
      <c r="C118" s="44" t="s">
        <v>79</v>
      </c>
      <c r="D118" s="5"/>
      <c r="E118" s="5"/>
      <c r="F118" s="5"/>
      <c r="G118" s="5"/>
      <c r="H118" s="6"/>
      <c r="I118" s="7"/>
      <c r="J118" s="7"/>
    </row>
    <row r="119" spans="2:25" ht="15.75" thickBot="1" x14ac:dyDescent="0.3">
      <c r="B119" s="11"/>
      <c r="C119" s="26"/>
      <c r="D119" s="12"/>
      <c r="E119" s="12"/>
      <c r="F119" s="12"/>
      <c r="G119" s="12"/>
      <c r="H119" s="13"/>
      <c r="I119" s="14"/>
      <c r="J119" s="14"/>
    </row>
    <row r="120" spans="2:25" ht="15.75" thickBot="1" x14ac:dyDescent="0.3">
      <c r="C120" s="27"/>
    </row>
    <row r="121" spans="2:25" s="3" customFormat="1" ht="19.5" thickBot="1" x14ac:dyDescent="0.3">
      <c r="B121" s="35"/>
      <c r="C121" s="36" t="s">
        <v>25</v>
      </c>
      <c r="D121" s="37"/>
      <c r="E121" s="37"/>
      <c r="F121" s="37"/>
      <c r="G121" s="37"/>
      <c r="H121" s="38">
        <f>ROUND(AVERAGE(H123,H129,H136),1)</f>
        <v>1</v>
      </c>
      <c r="I121" s="39"/>
      <c r="J121" s="39"/>
      <c r="Y121" s="34"/>
    </row>
    <row r="122" spans="2:25" s="28" customFormat="1" x14ac:dyDescent="0.25">
      <c r="B122" s="73"/>
      <c r="C122" s="33"/>
      <c r="D122" s="59"/>
      <c r="E122" s="59"/>
      <c r="F122" s="59"/>
      <c r="G122" s="59"/>
      <c r="H122" s="6"/>
      <c r="I122" s="7"/>
      <c r="J122" s="7"/>
      <c r="Y122" s="59"/>
    </row>
    <row r="123" spans="2:25" x14ac:dyDescent="0.25">
      <c r="B123" s="4"/>
      <c r="C123" s="9" t="s">
        <v>38</v>
      </c>
      <c r="D123" s="5"/>
      <c r="E123" s="5"/>
      <c r="F123" s="5"/>
      <c r="G123" s="5"/>
      <c r="H123" s="6">
        <f>IF(I127=1,2,IF(I126=1,1,0))</f>
        <v>2</v>
      </c>
      <c r="I123" s="7"/>
      <c r="J123" s="7"/>
    </row>
    <row r="124" spans="2:25" ht="8.1" customHeight="1" x14ac:dyDescent="0.25">
      <c r="B124" s="4"/>
      <c r="C124" s="5"/>
      <c r="D124" s="5"/>
      <c r="E124" s="5"/>
      <c r="F124" s="5"/>
      <c r="G124" s="5"/>
      <c r="H124" s="6"/>
      <c r="I124" s="7"/>
      <c r="J124" s="7"/>
    </row>
    <row r="125" spans="2:25" x14ac:dyDescent="0.25">
      <c r="B125" s="4"/>
      <c r="C125" s="5"/>
      <c r="D125" s="5"/>
      <c r="E125" s="5"/>
      <c r="F125" s="5"/>
      <c r="G125" s="5"/>
      <c r="H125" s="6" t="b">
        <v>1</v>
      </c>
      <c r="I125" s="7">
        <f>IF(H125=TRUE,1,0)</f>
        <v>1</v>
      </c>
      <c r="J125" s="7"/>
    </row>
    <row r="126" spans="2:25" x14ac:dyDescent="0.25">
      <c r="B126" s="4"/>
      <c r="C126" s="5"/>
      <c r="D126" s="5"/>
      <c r="E126" s="5"/>
      <c r="F126" s="5"/>
      <c r="G126" s="5"/>
      <c r="H126" s="6" t="b">
        <v>1</v>
      </c>
      <c r="I126" s="7">
        <f t="shared" ref="I126:I127" si="3">IF(H126=TRUE,1,0)</f>
        <v>1</v>
      </c>
      <c r="J126" s="7"/>
    </row>
    <row r="127" spans="2:25" x14ac:dyDescent="0.25">
      <c r="B127" s="4"/>
      <c r="C127" s="5"/>
      <c r="D127" s="5"/>
      <c r="E127" s="5"/>
      <c r="F127" s="5"/>
      <c r="G127" s="5"/>
      <c r="H127" s="6" t="b">
        <v>1</v>
      </c>
      <c r="I127" s="7">
        <f t="shared" si="3"/>
        <v>1</v>
      </c>
      <c r="J127" s="7"/>
    </row>
    <row r="128" spans="2:25" x14ac:dyDescent="0.25">
      <c r="B128" s="4"/>
      <c r="C128" s="5"/>
      <c r="D128" s="5"/>
      <c r="E128" s="5"/>
      <c r="F128" s="5"/>
      <c r="G128" s="5"/>
      <c r="H128" s="6"/>
      <c r="I128" s="7"/>
      <c r="J128" s="7"/>
    </row>
    <row r="129" spans="2:10" x14ac:dyDescent="0.25">
      <c r="B129" s="4"/>
      <c r="C129" s="9" t="s">
        <v>39</v>
      </c>
      <c r="D129" s="5"/>
      <c r="E129" s="5"/>
      <c r="F129" s="5"/>
      <c r="G129" s="5"/>
      <c r="H129" s="6">
        <f>IF(SUM(I131:I133)=3,2,IF((I131+I133)=2,1,0))</f>
        <v>0</v>
      </c>
      <c r="I129" s="7"/>
      <c r="J129" s="7"/>
    </row>
    <row r="130" spans="2:10" ht="8.1" customHeight="1" x14ac:dyDescent="0.25">
      <c r="B130" s="4"/>
      <c r="C130" s="5"/>
      <c r="D130" s="5"/>
      <c r="E130" s="5"/>
      <c r="F130" s="5"/>
      <c r="G130" s="5"/>
      <c r="H130" s="6"/>
      <c r="I130" s="7"/>
      <c r="J130" s="7"/>
    </row>
    <row r="131" spans="2:10" x14ac:dyDescent="0.25">
      <c r="B131" s="4"/>
      <c r="C131" s="5"/>
      <c r="D131" s="5"/>
      <c r="E131" s="5"/>
      <c r="F131" s="5"/>
      <c r="G131" s="5"/>
      <c r="H131" s="6" t="b">
        <v>0</v>
      </c>
      <c r="I131" s="7">
        <f>IF(H131=TRUE,1,0)</f>
        <v>0</v>
      </c>
      <c r="J131" s="7"/>
    </row>
    <row r="132" spans="2:10" x14ac:dyDescent="0.25">
      <c r="B132" s="4"/>
      <c r="C132" s="5"/>
      <c r="D132" s="5"/>
      <c r="E132" s="5"/>
      <c r="F132" s="5"/>
      <c r="G132" s="5"/>
      <c r="H132" s="6" t="b">
        <v>1</v>
      </c>
      <c r="I132" s="7">
        <f t="shared" ref="I132:I134" si="4">IF(H132=TRUE,1,0)</f>
        <v>1</v>
      </c>
      <c r="J132" s="7"/>
    </row>
    <row r="133" spans="2:10" x14ac:dyDescent="0.25">
      <c r="B133" s="4"/>
      <c r="C133" s="5"/>
      <c r="D133" s="5"/>
      <c r="E133" s="5"/>
      <c r="F133" s="5"/>
      <c r="G133" s="5"/>
      <c r="H133" s="6" t="b">
        <v>0</v>
      </c>
      <c r="I133" s="7">
        <f t="shared" si="4"/>
        <v>0</v>
      </c>
      <c r="J133" s="7"/>
    </row>
    <row r="134" spans="2:10" x14ac:dyDescent="0.25">
      <c r="B134" s="4"/>
      <c r="C134" s="5"/>
      <c r="D134" s="5"/>
      <c r="E134" s="5"/>
      <c r="F134" s="5"/>
      <c r="G134" s="5"/>
      <c r="H134" s="6" t="b">
        <v>0</v>
      </c>
      <c r="I134" s="7">
        <f t="shared" si="4"/>
        <v>0</v>
      </c>
      <c r="J134" s="7"/>
    </row>
    <row r="135" spans="2:10" x14ac:dyDescent="0.25">
      <c r="B135" s="4"/>
      <c r="C135" s="5"/>
      <c r="D135" s="5"/>
      <c r="E135" s="5"/>
      <c r="F135" s="5"/>
      <c r="G135" s="5"/>
      <c r="H135" s="6"/>
      <c r="I135" s="7"/>
      <c r="J135" s="7"/>
    </row>
    <row r="136" spans="2:10" ht="15" customHeight="1" x14ac:dyDescent="0.25">
      <c r="B136" s="4"/>
      <c r="C136" s="95" t="s">
        <v>40</v>
      </c>
      <c r="D136" s="95"/>
      <c r="E136" s="95"/>
      <c r="F136" s="95"/>
      <c r="G136" s="5"/>
      <c r="H136" s="6">
        <f>IF(AND(SUM(I139:I140)=2,SUM(I141:I142)&gt;0),2,IF(AND(SUM(I139:I140)&gt;0,SUM(I139:I143)&gt;1),1,0))</f>
        <v>1</v>
      </c>
      <c r="I136" s="7"/>
      <c r="J136" s="7"/>
    </row>
    <row r="137" spans="2:10" x14ac:dyDescent="0.25">
      <c r="B137" s="4"/>
      <c r="C137" s="95"/>
      <c r="D137" s="95"/>
      <c r="E137" s="95"/>
      <c r="F137" s="95"/>
      <c r="G137" s="5"/>
      <c r="H137" s="6"/>
      <c r="I137" s="7"/>
      <c r="J137" s="7"/>
    </row>
    <row r="138" spans="2:10" ht="8.1" customHeight="1" x14ac:dyDescent="0.25">
      <c r="B138" s="4"/>
      <c r="C138" s="5"/>
      <c r="D138" s="5"/>
      <c r="E138" s="5"/>
      <c r="F138" s="5"/>
      <c r="G138" s="5"/>
      <c r="H138" s="6"/>
      <c r="I138" s="7"/>
      <c r="J138" s="7"/>
    </row>
    <row r="139" spans="2:10" x14ac:dyDescent="0.25">
      <c r="B139" s="4"/>
      <c r="C139" s="5"/>
      <c r="D139" s="5"/>
      <c r="E139" s="5"/>
      <c r="F139" s="5"/>
      <c r="G139" s="5"/>
      <c r="H139" s="6" t="b">
        <v>0</v>
      </c>
      <c r="I139" s="7">
        <f>IF(H139=TRUE,1,0)</f>
        <v>0</v>
      </c>
      <c r="J139" s="7"/>
    </row>
    <row r="140" spans="2:10" x14ac:dyDescent="0.25">
      <c r="B140" s="4"/>
      <c r="C140" s="5"/>
      <c r="D140" s="5"/>
      <c r="E140" s="5"/>
      <c r="F140" s="5"/>
      <c r="G140" s="5"/>
      <c r="H140" s="6" t="b">
        <v>1</v>
      </c>
      <c r="I140" s="7">
        <f t="shared" ref="I140:I143" si="5">IF(H140=TRUE,1,0)</f>
        <v>1</v>
      </c>
      <c r="J140" s="7"/>
    </row>
    <row r="141" spans="2:10" x14ac:dyDescent="0.25">
      <c r="B141" s="4"/>
      <c r="C141" s="5"/>
      <c r="D141" s="5"/>
      <c r="E141" s="5"/>
      <c r="F141" s="5"/>
      <c r="G141" s="5"/>
      <c r="H141" s="6" t="b">
        <v>0</v>
      </c>
      <c r="I141" s="7">
        <f t="shared" si="5"/>
        <v>0</v>
      </c>
      <c r="J141" s="7"/>
    </row>
    <row r="142" spans="2:10" x14ac:dyDescent="0.25">
      <c r="B142" s="4"/>
      <c r="C142" s="5"/>
      <c r="D142" s="5"/>
      <c r="E142" s="5"/>
      <c r="F142" s="5"/>
      <c r="G142" s="5"/>
      <c r="H142" s="6" t="b">
        <v>1</v>
      </c>
      <c r="I142" s="7">
        <f t="shared" si="5"/>
        <v>1</v>
      </c>
      <c r="J142" s="7"/>
    </row>
    <row r="143" spans="2:10" x14ac:dyDescent="0.25">
      <c r="B143" s="4"/>
      <c r="C143" s="5"/>
      <c r="D143" s="5"/>
      <c r="E143" s="5"/>
      <c r="F143" s="5"/>
      <c r="G143" s="5"/>
      <c r="H143" s="6" t="b">
        <v>1</v>
      </c>
      <c r="I143" s="7">
        <f t="shared" si="5"/>
        <v>1</v>
      </c>
      <c r="J143" s="7"/>
    </row>
    <row r="144" spans="2:10" x14ac:dyDescent="0.25">
      <c r="B144" s="4"/>
      <c r="C144" s="5"/>
      <c r="D144" s="5"/>
      <c r="E144" s="5"/>
      <c r="F144" s="5"/>
      <c r="G144" s="5"/>
      <c r="H144" s="6"/>
      <c r="I144" s="7"/>
      <c r="J144" s="7"/>
    </row>
    <row r="145" spans="2:25" x14ac:dyDescent="0.25">
      <c r="B145" s="4"/>
      <c r="C145" s="9" t="s">
        <v>41</v>
      </c>
      <c r="D145" s="5"/>
      <c r="E145" s="5"/>
      <c r="F145" s="5"/>
      <c r="G145" s="5"/>
      <c r="H145" s="6"/>
      <c r="I145" s="7"/>
      <c r="J145" s="7"/>
    </row>
    <row r="146" spans="2:25" ht="8.1" customHeight="1" x14ac:dyDescent="0.25">
      <c r="B146" s="4"/>
      <c r="C146" s="5"/>
      <c r="D146" s="5"/>
      <c r="E146" s="5"/>
      <c r="F146" s="5"/>
      <c r="G146" s="5"/>
      <c r="H146" s="6"/>
      <c r="I146" s="7"/>
      <c r="J146" s="7"/>
    </row>
    <row r="147" spans="2:25" x14ac:dyDescent="0.25">
      <c r="B147" s="4"/>
      <c r="C147" s="5"/>
      <c r="D147" s="5"/>
      <c r="E147" s="5"/>
      <c r="F147" s="5"/>
      <c r="G147" s="5"/>
      <c r="H147" s="6" t="b">
        <v>0</v>
      </c>
      <c r="I147" s="7">
        <f t="shared" ref="I147:I151" si="6">IF(H147=TRUE,1,0)</f>
        <v>0</v>
      </c>
      <c r="J147" s="7"/>
    </row>
    <row r="148" spans="2:25" x14ac:dyDescent="0.25">
      <c r="B148" s="4"/>
      <c r="C148" s="5"/>
      <c r="D148" s="5"/>
      <c r="E148" s="5"/>
      <c r="F148" s="5"/>
      <c r="G148" s="5"/>
      <c r="H148" s="6" t="b">
        <v>0</v>
      </c>
      <c r="I148" s="7">
        <f t="shared" si="6"/>
        <v>0</v>
      </c>
      <c r="J148" s="7"/>
    </row>
    <row r="149" spans="2:25" x14ac:dyDescent="0.25">
      <c r="B149" s="4"/>
      <c r="C149" s="5"/>
      <c r="D149" s="5"/>
      <c r="E149" s="5"/>
      <c r="F149" s="5"/>
      <c r="G149" s="5"/>
      <c r="H149" s="6" t="b">
        <v>0</v>
      </c>
      <c r="I149" s="7">
        <f t="shared" si="6"/>
        <v>0</v>
      </c>
      <c r="J149" s="7"/>
    </row>
    <row r="150" spans="2:25" x14ac:dyDescent="0.25">
      <c r="B150" s="4"/>
      <c r="C150" s="5"/>
      <c r="D150" s="5"/>
      <c r="E150" s="5"/>
      <c r="F150" s="5"/>
      <c r="G150" s="5"/>
      <c r="H150" s="6" t="b">
        <v>1</v>
      </c>
      <c r="I150" s="7">
        <f t="shared" si="6"/>
        <v>1</v>
      </c>
      <c r="J150" s="7"/>
    </row>
    <row r="151" spans="2:25" x14ac:dyDescent="0.25">
      <c r="B151" s="4"/>
      <c r="C151" s="5"/>
      <c r="D151" s="5"/>
      <c r="E151" s="5"/>
      <c r="F151" s="5"/>
      <c r="G151" s="5"/>
      <c r="H151" s="6" t="b">
        <v>0</v>
      </c>
      <c r="I151" s="7">
        <f t="shared" si="6"/>
        <v>0</v>
      </c>
      <c r="J151" s="7"/>
    </row>
    <row r="152" spans="2:25" ht="15.75" thickBot="1" x14ac:dyDescent="0.3">
      <c r="B152" s="11"/>
      <c r="C152" s="12"/>
      <c r="D152" s="12"/>
      <c r="E152" s="12"/>
      <c r="F152" s="12"/>
      <c r="G152" s="12"/>
      <c r="H152" s="13"/>
      <c r="I152" s="14"/>
      <c r="J152" s="14"/>
    </row>
    <row r="153" spans="2:25" ht="15.75" thickBot="1" x14ac:dyDescent="0.3"/>
    <row r="154" spans="2:25" s="3" customFormat="1" ht="19.5" thickBot="1" x14ac:dyDescent="0.3">
      <c r="B154" s="35"/>
      <c r="C154" s="36" t="s">
        <v>69</v>
      </c>
      <c r="D154" s="37"/>
      <c r="E154" s="37"/>
      <c r="F154" s="37"/>
      <c r="G154" s="37"/>
      <c r="H154" s="38">
        <f>MIN(H164,ROUND(AVERAGE(H162:H177),1))</f>
        <v>1.4</v>
      </c>
      <c r="I154" s="39"/>
      <c r="J154" s="39"/>
      <c r="Y154" s="34"/>
    </row>
    <row r="155" spans="2:25" s="28" customFormat="1" x14ac:dyDescent="0.25">
      <c r="B155" s="73"/>
      <c r="C155" s="33"/>
      <c r="D155" s="59"/>
      <c r="E155" s="59"/>
      <c r="F155" s="59"/>
      <c r="G155" s="59"/>
      <c r="H155" s="6"/>
      <c r="I155" s="7"/>
      <c r="J155" s="7"/>
      <c r="Y155" s="59"/>
    </row>
    <row r="156" spans="2:25" x14ac:dyDescent="0.25">
      <c r="B156" s="4"/>
      <c r="C156" s="8" t="s">
        <v>70</v>
      </c>
      <c r="D156" s="33"/>
      <c r="E156" s="33"/>
      <c r="F156" s="43">
        <v>3</v>
      </c>
      <c r="G156" s="5"/>
      <c r="H156" s="6"/>
      <c r="I156" s="7"/>
      <c r="J156" s="7"/>
    </row>
    <row r="157" spans="2:25" ht="8.1" customHeight="1" x14ac:dyDescent="0.25">
      <c r="B157" s="4"/>
      <c r="C157" s="33"/>
      <c r="D157" s="33"/>
      <c r="E157" s="33"/>
      <c r="F157" s="32"/>
      <c r="G157" s="5"/>
      <c r="H157" s="6"/>
      <c r="I157" s="7"/>
      <c r="J157" s="7"/>
    </row>
    <row r="158" spans="2:25" x14ac:dyDescent="0.25">
      <c r="B158" s="4"/>
      <c r="C158" s="8" t="s">
        <v>120</v>
      </c>
      <c r="D158" s="33"/>
      <c r="E158" s="33"/>
      <c r="F158" s="43">
        <v>10</v>
      </c>
      <c r="G158" s="5"/>
      <c r="H158" s="6"/>
      <c r="I158" s="7"/>
      <c r="J158" s="7"/>
    </row>
    <row r="159" spans="2:25" ht="8.1" customHeight="1" x14ac:dyDescent="0.25">
      <c r="B159" s="4"/>
      <c r="C159" s="33"/>
      <c r="D159" s="33"/>
      <c r="E159" s="33"/>
      <c r="F159" s="32"/>
      <c r="G159" s="5"/>
      <c r="H159" s="6"/>
      <c r="I159" s="7"/>
      <c r="J159" s="7"/>
    </row>
    <row r="160" spans="2:25" x14ac:dyDescent="0.25">
      <c r="B160" s="4"/>
      <c r="C160" s="8" t="s">
        <v>77</v>
      </c>
      <c r="D160" s="33"/>
      <c r="E160" s="33"/>
      <c r="F160" s="43">
        <v>36</v>
      </c>
      <c r="G160" s="5"/>
      <c r="H160" s="6"/>
      <c r="I160" s="7"/>
      <c r="J160" s="7"/>
    </row>
    <row r="161" spans="2:10" ht="8.1" customHeight="1" x14ac:dyDescent="0.25">
      <c r="B161" s="4"/>
      <c r="C161" s="33"/>
      <c r="D161" s="33"/>
      <c r="E161" s="33"/>
      <c r="F161" s="32"/>
      <c r="G161" s="5"/>
      <c r="H161" s="6"/>
      <c r="I161" s="7"/>
      <c r="J161" s="7"/>
    </row>
    <row r="162" spans="2:10" x14ac:dyDescent="0.25">
      <c r="B162" s="4"/>
      <c r="C162" s="8" t="s">
        <v>71</v>
      </c>
      <c r="D162" s="33"/>
      <c r="E162" s="33"/>
      <c r="F162" s="43">
        <v>8</v>
      </c>
      <c r="G162" s="5"/>
      <c r="H162" s="6">
        <f>IF(I162&gt;=0.75,2,IF(I162&gt;=0.5,1,0))</f>
        <v>2</v>
      </c>
      <c r="I162" s="7">
        <f>F162/$F$158</f>
        <v>0.8</v>
      </c>
      <c r="J162" s="7"/>
    </row>
    <row r="163" spans="2:10" ht="8.1" customHeight="1" x14ac:dyDescent="0.25">
      <c r="B163" s="4"/>
      <c r="C163" s="33"/>
      <c r="D163" s="33"/>
      <c r="E163" s="33"/>
      <c r="F163" s="32"/>
      <c r="G163" s="5"/>
      <c r="H163" s="6"/>
      <c r="I163" s="7"/>
      <c r="J163" s="7"/>
    </row>
    <row r="164" spans="2:10" x14ac:dyDescent="0.25">
      <c r="B164" s="4"/>
      <c r="C164" s="8" t="s">
        <v>72</v>
      </c>
      <c r="D164" s="33"/>
      <c r="E164" s="33"/>
      <c r="F164" s="43">
        <v>4</v>
      </c>
      <c r="G164" s="5"/>
      <c r="H164" s="6">
        <f>IF(F164&gt;=(F156+1),2,IF(F164=F156,1,0))</f>
        <v>2</v>
      </c>
      <c r="I164" s="7"/>
      <c r="J164" s="7"/>
    </row>
    <row r="165" spans="2:10" ht="8.1" customHeight="1" x14ac:dyDescent="0.25">
      <c r="B165" s="4"/>
      <c r="C165" s="33"/>
      <c r="D165" s="33"/>
      <c r="E165" s="33"/>
      <c r="F165" s="32"/>
      <c r="G165" s="5"/>
      <c r="H165" s="6"/>
      <c r="I165" s="7"/>
      <c r="J165" s="7"/>
    </row>
    <row r="166" spans="2:10" x14ac:dyDescent="0.25">
      <c r="B166" s="4"/>
      <c r="C166" s="8" t="s">
        <v>75</v>
      </c>
      <c r="D166" s="33"/>
      <c r="E166" s="33"/>
      <c r="F166" s="43">
        <v>4</v>
      </c>
      <c r="G166" s="5"/>
      <c r="H166" s="6">
        <f>IF(I166&lt;12,2,IF(I166=12,1,0))</f>
        <v>2</v>
      </c>
      <c r="I166" s="7">
        <f>F160/F166</f>
        <v>9</v>
      </c>
      <c r="J166" s="7"/>
    </row>
    <row r="167" spans="2:10" ht="8.1" customHeight="1" x14ac:dyDescent="0.25">
      <c r="B167" s="4"/>
      <c r="C167" s="33"/>
      <c r="D167" s="33"/>
      <c r="E167" s="33"/>
      <c r="F167" s="32"/>
      <c r="G167" s="5"/>
      <c r="H167" s="6"/>
      <c r="I167" s="7"/>
      <c r="J167" s="7"/>
    </row>
    <row r="168" spans="2:10" x14ac:dyDescent="0.25">
      <c r="B168" s="4"/>
      <c r="C168" s="8" t="s">
        <v>73</v>
      </c>
      <c r="D168" s="33"/>
      <c r="E168" s="33"/>
      <c r="F168" s="43">
        <v>0</v>
      </c>
      <c r="G168" s="5"/>
      <c r="H168" s="6">
        <f>IF(F168&gt;0,2,1)</f>
        <v>1</v>
      </c>
      <c r="I168" s="7"/>
      <c r="J168" s="7"/>
    </row>
    <row r="169" spans="2:10" ht="8.1" customHeight="1" x14ac:dyDescent="0.25">
      <c r="B169" s="4"/>
      <c r="C169" s="33"/>
      <c r="D169" s="33"/>
      <c r="E169" s="33"/>
      <c r="F169" s="5"/>
      <c r="G169" s="5"/>
      <c r="H169" s="6"/>
      <c r="I169" s="7"/>
      <c r="J169" s="7"/>
    </row>
    <row r="170" spans="2:10" ht="15" customHeight="1" x14ac:dyDescent="0.25">
      <c r="B170" s="4"/>
      <c r="C170" s="96" t="s">
        <v>74</v>
      </c>
      <c r="D170" s="96"/>
      <c r="E170" s="96"/>
      <c r="F170" s="5"/>
      <c r="G170" s="5"/>
      <c r="H170" s="6"/>
      <c r="I170" s="7"/>
      <c r="J170" s="7"/>
    </row>
    <row r="171" spans="2:10" x14ac:dyDescent="0.25">
      <c r="B171" s="4"/>
      <c r="C171" s="96"/>
      <c r="D171" s="96"/>
      <c r="E171" s="96"/>
      <c r="F171" s="5"/>
      <c r="G171" s="5"/>
      <c r="H171" s="6"/>
      <c r="I171" s="7"/>
      <c r="J171" s="7"/>
    </row>
    <row r="172" spans="2:10" ht="8.1" customHeight="1" x14ac:dyDescent="0.25">
      <c r="B172" s="4"/>
      <c r="C172" s="5"/>
      <c r="D172" s="5"/>
      <c r="E172" s="5"/>
      <c r="F172" s="5"/>
      <c r="G172" s="5"/>
      <c r="H172" s="6"/>
      <c r="I172" s="7"/>
      <c r="J172" s="7"/>
    </row>
    <row r="173" spans="2:10" x14ac:dyDescent="0.25">
      <c r="B173" s="4"/>
      <c r="C173" s="5"/>
      <c r="D173" s="5"/>
      <c r="E173" s="5"/>
      <c r="F173" s="5"/>
      <c r="G173" s="5"/>
      <c r="H173" s="6">
        <f>IF(I173=TRUE,2,1)</f>
        <v>1</v>
      </c>
      <c r="I173" s="7" t="b">
        <v>0</v>
      </c>
      <c r="J173" s="7"/>
    </row>
    <row r="174" spans="2:10" ht="8.1" customHeight="1" x14ac:dyDescent="0.25">
      <c r="B174" s="4"/>
      <c r="C174" s="5"/>
      <c r="D174" s="5"/>
      <c r="E174" s="5"/>
      <c r="F174" s="5"/>
      <c r="G174" s="5"/>
      <c r="H174" s="6"/>
      <c r="I174" s="7"/>
      <c r="J174" s="7"/>
    </row>
    <row r="175" spans="2:10" x14ac:dyDescent="0.25">
      <c r="B175" s="4"/>
      <c r="C175" s="5"/>
      <c r="D175" s="5"/>
      <c r="E175" s="5"/>
      <c r="F175" s="5"/>
      <c r="G175" s="5"/>
      <c r="H175" s="6">
        <f t="shared" ref="H175:H177" si="7">IF(I175=TRUE,2,1)</f>
        <v>1</v>
      </c>
      <c r="I175" s="7" t="b">
        <v>0</v>
      </c>
      <c r="J175" s="7"/>
    </row>
    <row r="176" spans="2:10" ht="8.1" customHeight="1" x14ac:dyDescent="0.25">
      <c r="B176" s="4"/>
      <c r="C176" s="5"/>
      <c r="D176" s="5"/>
      <c r="E176" s="5"/>
      <c r="F176" s="5"/>
      <c r="G176" s="5"/>
      <c r="H176" s="6"/>
      <c r="I176" s="7"/>
      <c r="J176" s="7"/>
    </row>
    <row r="177" spans="2:29" x14ac:dyDescent="0.25">
      <c r="B177" s="4"/>
      <c r="C177" s="5"/>
      <c r="D177" s="5"/>
      <c r="E177" s="5"/>
      <c r="F177" s="5"/>
      <c r="G177" s="5"/>
      <c r="H177" s="6">
        <f t="shared" si="7"/>
        <v>1</v>
      </c>
      <c r="I177" s="7" t="b">
        <v>0</v>
      </c>
      <c r="J177" s="7"/>
    </row>
    <row r="178" spans="2:29" ht="15.75" thickBot="1" x14ac:dyDescent="0.3">
      <c r="B178" s="11"/>
      <c r="C178" s="12"/>
      <c r="D178" s="12"/>
      <c r="E178" s="12"/>
      <c r="F178" s="12"/>
      <c r="G178" s="12"/>
      <c r="H178" s="13"/>
      <c r="I178" s="14"/>
      <c r="J178" s="14"/>
    </row>
    <row r="179" spans="2:29" ht="15.75" thickBot="1" x14ac:dyDescent="0.3"/>
    <row r="180" spans="2:29" s="3" customFormat="1" ht="19.5" thickBot="1" x14ac:dyDescent="0.3">
      <c r="B180" s="35"/>
      <c r="C180" s="36" t="s">
        <v>119</v>
      </c>
      <c r="D180" s="37"/>
      <c r="E180" s="37"/>
      <c r="F180" s="37"/>
      <c r="H180" s="38">
        <f>ROUND(IF(I14=1,AVERAGE(L180,P180,T180,X180,AB180),AVERAGE(P180,T180,X180,AB180)),1)</f>
        <v>0.8</v>
      </c>
      <c r="J180" s="47" t="s">
        <v>1</v>
      </c>
      <c r="K180" s="47"/>
      <c r="L180" s="38">
        <f>ROUND(AVERAGE(L182:L247),1)</f>
        <v>1.1000000000000001</v>
      </c>
      <c r="M180" s="47"/>
      <c r="N180" s="47" t="s">
        <v>2</v>
      </c>
      <c r="O180" s="47"/>
      <c r="P180" s="38">
        <f>ROUND(AVERAGE(P182:P247),1)</f>
        <v>0.9</v>
      </c>
      <c r="Q180" s="47"/>
      <c r="R180" s="47" t="s">
        <v>3</v>
      </c>
      <c r="S180" s="47"/>
      <c r="T180" s="38">
        <f>ROUND(AVERAGE(T182:T247),1)</f>
        <v>0.8</v>
      </c>
      <c r="U180" s="47"/>
      <c r="V180" s="47" t="s">
        <v>4</v>
      </c>
      <c r="W180" s="47"/>
      <c r="X180" s="38">
        <f>MIN(ROUND(AVERAGE(X182:X247),1),X241)</f>
        <v>0</v>
      </c>
      <c r="Y180" s="47"/>
      <c r="Z180" s="47" t="s">
        <v>5</v>
      </c>
      <c r="AA180" s="47"/>
      <c r="AB180" s="38">
        <f>ROUND(AVERAGE(AB182:AB247),1)</f>
        <v>1.4</v>
      </c>
      <c r="AC180" s="57"/>
    </row>
    <row r="181" spans="2:29" x14ac:dyDescent="0.25">
      <c r="B181" s="4"/>
      <c r="C181" s="5"/>
      <c r="D181" s="5"/>
      <c r="E181" s="5"/>
      <c r="F181" s="5"/>
      <c r="G181" s="82"/>
      <c r="H181" s="82"/>
      <c r="I181" s="82"/>
      <c r="J181" s="46"/>
      <c r="K181" s="46"/>
      <c r="L181" s="46"/>
      <c r="M181" s="46"/>
      <c r="N181" s="46"/>
      <c r="O181" s="6"/>
      <c r="P181" s="46"/>
      <c r="Q181" s="46"/>
      <c r="R181" s="46"/>
      <c r="S181" s="6"/>
      <c r="T181" s="46"/>
      <c r="U181" s="46"/>
      <c r="V181" s="46"/>
      <c r="W181" s="6"/>
      <c r="X181" s="46"/>
      <c r="Y181" s="46"/>
      <c r="Z181" s="46"/>
      <c r="AA181" s="6"/>
      <c r="AB181" s="46"/>
      <c r="AC181" s="84"/>
    </row>
    <row r="182" spans="2:29" ht="15" customHeight="1" x14ac:dyDescent="0.25">
      <c r="B182" s="4"/>
      <c r="C182" s="97" t="s">
        <v>121</v>
      </c>
      <c r="D182" s="98"/>
      <c r="E182" s="98"/>
      <c r="F182" s="98"/>
      <c r="G182" s="82"/>
      <c r="H182" s="82"/>
      <c r="I182" s="82"/>
      <c r="J182" s="80">
        <v>1</v>
      </c>
      <c r="K182" s="6"/>
      <c r="L182" s="46">
        <f>IF(AND(J182&gt;3,J182&lt;7),2,IF(AND(J182&gt;6,J182&lt;10),1,0))</f>
        <v>0</v>
      </c>
      <c r="M182" s="46"/>
      <c r="N182" s="80">
        <v>1</v>
      </c>
      <c r="O182" s="6"/>
      <c r="P182" s="46">
        <f>IF(N182&gt;8,2,IF(N182&gt;5,1,0))</f>
        <v>0</v>
      </c>
      <c r="Q182" s="46"/>
      <c r="R182" s="80">
        <v>1</v>
      </c>
      <c r="S182" s="6"/>
      <c r="T182" s="46">
        <f>IF(R182&gt;8,2,IF(R182&gt;5,1,0))</f>
        <v>0</v>
      </c>
      <c r="U182" s="46"/>
      <c r="V182" s="80">
        <v>0</v>
      </c>
      <c r="W182" s="6"/>
      <c r="X182" s="46">
        <f>IF(V182&gt;1,2,IF(V182=1,1,0))</f>
        <v>0</v>
      </c>
      <c r="Y182" s="46"/>
      <c r="Z182" s="80">
        <v>1</v>
      </c>
      <c r="AA182" s="6"/>
      <c r="AB182" s="46">
        <f>IF(Z182&gt;1,2,IF(Z182=1,1,0))</f>
        <v>1</v>
      </c>
      <c r="AC182" s="84"/>
    </row>
    <row r="183" spans="2:29" ht="8.1" customHeight="1" x14ac:dyDescent="0.25">
      <c r="B183" s="4"/>
      <c r="C183" s="5"/>
      <c r="D183" s="5"/>
      <c r="E183" s="5"/>
      <c r="F183" s="5"/>
      <c r="G183" s="82"/>
      <c r="H183" s="82"/>
      <c r="I183" s="82"/>
      <c r="J183" s="46"/>
      <c r="K183" s="6"/>
      <c r="L183" s="46"/>
      <c r="M183" s="46"/>
      <c r="N183" s="46"/>
      <c r="O183" s="6"/>
      <c r="P183" s="46"/>
      <c r="Q183" s="46"/>
      <c r="R183" s="46"/>
      <c r="S183" s="6"/>
      <c r="T183" s="46"/>
      <c r="U183" s="46"/>
      <c r="V183" s="46"/>
      <c r="W183" s="6"/>
      <c r="X183" s="46"/>
      <c r="Y183" s="46"/>
      <c r="Z183" s="46"/>
      <c r="AA183" s="6"/>
      <c r="AB183" s="46"/>
      <c r="AC183" s="84"/>
    </row>
    <row r="184" spans="2:29" ht="15" customHeight="1" x14ac:dyDescent="0.25">
      <c r="B184" s="4"/>
      <c r="C184" s="97" t="s">
        <v>81</v>
      </c>
      <c r="D184" s="99"/>
      <c r="E184" s="99"/>
      <c r="F184" s="99"/>
      <c r="G184" s="82"/>
      <c r="H184" s="82"/>
      <c r="I184" s="82"/>
      <c r="J184" s="80">
        <v>3</v>
      </c>
      <c r="K184" s="6">
        <f>J184/$D$14</f>
        <v>1</v>
      </c>
      <c r="L184" s="46">
        <f>IF(K184&lt;0.5,0,IF(K184&gt;=0.75,2,1))</f>
        <v>2</v>
      </c>
      <c r="M184" s="46"/>
      <c r="N184" s="80">
        <v>2</v>
      </c>
      <c r="O184" s="6">
        <f>N184/$D$15</f>
        <v>0.33333333333333331</v>
      </c>
      <c r="P184" s="46">
        <f>IF(O184&lt;0.5,0,IF(O184&gt;=0.75,2,1))</f>
        <v>0</v>
      </c>
      <c r="Q184" s="46"/>
      <c r="R184" s="80">
        <v>2</v>
      </c>
      <c r="S184" s="6">
        <f>R184/$D$16</f>
        <v>0.5</v>
      </c>
      <c r="T184" s="46">
        <f>IF(S184&lt;0.5,0,IF(S184&gt;=0.75,2,1))</f>
        <v>1</v>
      </c>
      <c r="U184" s="46"/>
      <c r="V184" s="80">
        <v>2</v>
      </c>
      <c r="W184" s="6">
        <f>V184/$D$17</f>
        <v>0.66666666666666663</v>
      </c>
      <c r="X184" s="46">
        <f>IF(W184&lt;0.5,0,IF(W184&gt;=0.75,2,1))</f>
        <v>1</v>
      </c>
      <c r="Y184" s="46"/>
      <c r="Z184" s="79"/>
      <c r="AA184" s="6"/>
      <c r="AB184" s="79"/>
      <c r="AC184" s="84"/>
    </row>
    <row r="185" spans="2:29" ht="8.1" customHeight="1" x14ac:dyDescent="0.25">
      <c r="B185" s="4"/>
      <c r="C185" s="5"/>
      <c r="D185" s="5"/>
      <c r="E185" s="5"/>
      <c r="F185" s="5"/>
      <c r="G185" s="82"/>
      <c r="H185" s="82"/>
      <c r="I185" s="82"/>
      <c r="J185" s="46"/>
      <c r="K185" s="6"/>
      <c r="L185" s="46"/>
      <c r="M185" s="46"/>
      <c r="N185" s="46"/>
      <c r="O185" s="6"/>
      <c r="P185" s="46"/>
      <c r="Q185" s="46"/>
      <c r="R185" s="46"/>
      <c r="S185" s="6"/>
      <c r="T185" s="46"/>
      <c r="U185" s="46"/>
      <c r="V185" s="46"/>
      <c r="W185" s="6"/>
      <c r="X185" s="46"/>
      <c r="Y185" s="46"/>
      <c r="Z185" s="46"/>
      <c r="AA185" s="6"/>
      <c r="AB185" s="46"/>
      <c r="AC185" s="84"/>
    </row>
    <row r="186" spans="2:29" ht="15" customHeight="1" x14ac:dyDescent="0.25">
      <c r="B186" s="4"/>
      <c r="C186" s="97" t="s">
        <v>82</v>
      </c>
      <c r="D186" s="99"/>
      <c r="E186" s="99"/>
      <c r="F186" s="99"/>
      <c r="G186" s="82"/>
      <c r="H186" s="82"/>
      <c r="I186" s="82"/>
      <c r="J186" s="80">
        <v>14</v>
      </c>
      <c r="K186" s="6">
        <f>J186/$E$14</f>
        <v>0.93333333333333335</v>
      </c>
      <c r="L186" s="46">
        <f>IF(K186&lt;0.5,0,IF(K186&gt;=0.75,2,1))</f>
        <v>2</v>
      </c>
      <c r="M186" s="46"/>
      <c r="N186" s="80">
        <v>15</v>
      </c>
      <c r="O186" s="6">
        <f>N186/$E$15</f>
        <v>0.75</v>
      </c>
      <c r="P186" s="46">
        <f>IF(O186&lt;0.5,0,IF(O186&gt;=0.75,2,1))</f>
        <v>2</v>
      </c>
      <c r="Q186" s="46"/>
      <c r="R186" s="80">
        <v>12</v>
      </c>
      <c r="S186" s="6">
        <f>R186/$E$16</f>
        <v>0.75</v>
      </c>
      <c r="T186" s="46">
        <f>IF(S186&lt;0.5,0,IF(S186&gt;=0.75,2,1))</f>
        <v>2</v>
      </c>
      <c r="U186" s="46"/>
      <c r="V186" s="80">
        <v>12</v>
      </c>
      <c r="W186" s="6">
        <f>V186/$E$17</f>
        <v>1.3333333333333333</v>
      </c>
      <c r="X186" s="46">
        <f>IF(W186&lt;0.5,0,IF(W186&gt;=0.75,2,1))</f>
        <v>2</v>
      </c>
      <c r="Y186" s="46"/>
      <c r="Z186" s="80">
        <v>17</v>
      </c>
      <c r="AA186" s="6">
        <f>Z186/$E$18</f>
        <v>0.89473684210526316</v>
      </c>
      <c r="AB186" s="46">
        <f>IF(AA186&lt;0.5,0,IF(AA186&gt;=0.75,2,1))</f>
        <v>2</v>
      </c>
      <c r="AC186" s="84"/>
    </row>
    <row r="187" spans="2:29" ht="8.1" customHeight="1" x14ac:dyDescent="0.25">
      <c r="B187" s="4"/>
      <c r="C187" s="77"/>
      <c r="D187" s="78"/>
      <c r="E187" s="78"/>
      <c r="F187" s="78"/>
      <c r="G187" s="82"/>
      <c r="H187" s="82"/>
      <c r="I187" s="82"/>
      <c r="J187" s="46"/>
      <c r="K187" s="6"/>
      <c r="L187" s="46"/>
      <c r="M187" s="46"/>
      <c r="N187" s="46"/>
      <c r="O187" s="6"/>
      <c r="P187" s="46"/>
      <c r="Q187" s="46"/>
      <c r="R187" s="46"/>
      <c r="S187" s="6"/>
      <c r="T187" s="46"/>
      <c r="U187" s="46"/>
      <c r="V187" s="46"/>
      <c r="W187" s="6"/>
      <c r="X187" s="46"/>
      <c r="Y187" s="46"/>
      <c r="Z187" s="46"/>
      <c r="AA187" s="6"/>
      <c r="AB187" s="46"/>
      <c r="AC187" s="84"/>
    </row>
    <row r="188" spans="2:29" ht="15" customHeight="1" x14ac:dyDescent="0.25">
      <c r="B188" s="4"/>
      <c r="C188" s="97" t="s">
        <v>89</v>
      </c>
      <c r="D188" s="99"/>
      <c r="E188" s="99"/>
      <c r="F188" s="99"/>
      <c r="G188" s="82"/>
      <c r="H188" s="82"/>
      <c r="I188" s="82"/>
      <c r="J188" s="61">
        <f>IF(ISNUMBER(J186/J184),J186/J184,"")</f>
        <v>4.666666666666667</v>
      </c>
      <c r="K188" s="6"/>
      <c r="L188" s="46">
        <f>IF(J188&lt;=5,2,IF(J188&lt;=8,1,0))</f>
        <v>2</v>
      </c>
      <c r="M188" s="46"/>
      <c r="N188" s="61">
        <f>IF(ISNUMBER(N186/N184),N186/N184,"")</f>
        <v>7.5</v>
      </c>
      <c r="O188" s="6"/>
      <c r="P188" s="46">
        <f>IF(N188&lt;=6,2,IF(N188&lt;=9,1,0))</f>
        <v>1</v>
      </c>
      <c r="Q188" s="46"/>
      <c r="R188" s="61">
        <f>IF(ISNUMBER(R186/R184),R186/R184,"")</f>
        <v>6</v>
      </c>
      <c r="S188" s="6"/>
      <c r="T188" s="46">
        <f>IF(R188&lt;=12,2,IF(R188&lt;=15,1,0))</f>
        <v>2</v>
      </c>
      <c r="U188" s="46"/>
      <c r="V188" s="87"/>
      <c r="W188" s="6"/>
      <c r="X188" s="87"/>
      <c r="Y188" s="46"/>
      <c r="Z188" s="79" t="str">
        <f>IF(ISNUMBER(Z186/Z184),Z186/Z184,"")</f>
        <v/>
      </c>
      <c r="AA188" s="6"/>
      <c r="AB188" s="79"/>
      <c r="AC188" s="84"/>
    </row>
    <row r="189" spans="2:29" ht="8.1" customHeight="1" x14ac:dyDescent="0.25">
      <c r="B189" s="4"/>
      <c r="C189" s="77"/>
      <c r="D189" s="78"/>
      <c r="E189" s="78"/>
      <c r="F189" s="78"/>
      <c r="G189" s="82"/>
      <c r="H189" s="82"/>
      <c r="I189" s="82"/>
      <c r="J189" s="46"/>
      <c r="K189" s="6"/>
      <c r="L189" s="46"/>
      <c r="M189" s="46"/>
      <c r="N189" s="46"/>
      <c r="O189" s="6"/>
      <c r="P189" s="46"/>
      <c r="Q189" s="46"/>
      <c r="R189" s="46"/>
      <c r="S189" s="6"/>
      <c r="T189" s="46"/>
      <c r="U189" s="46"/>
      <c r="V189" s="46"/>
      <c r="W189" s="6"/>
      <c r="X189" s="46"/>
      <c r="Y189" s="46"/>
      <c r="Z189" s="46"/>
      <c r="AA189" s="6"/>
      <c r="AB189" s="46"/>
      <c r="AC189" s="84"/>
    </row>
    <row r="190" spans="2:29" ht="15" customHeight="1" x14ac:dyDescent="0.25">
      <c r="B190" s="4"/>
      <c r="C190" s="97" t="s">
        <v>83</v>
      </c>
      <c r="D190" s="99"/>
      <c r="E190" s="99"/>
      <c r="F190" s="99"/>
      <c r="G190" s="82"/>
      <c r="H190" s="82"/>
      <c r="I190" s="82"/>
      <c r="J190" s="81">
        <v>15</v>
      </c>
      <c r="K190" s="6"/>
      <c r="L190" s="46">
        <f>IF(AND(J190&gt;14,J190&lt;21),2,IF(AND(J190&gt;10,J190&lt;26),1,0))</f>
        <v>2</v>
      </c>
      <c r="M190" s="46"/>
      <c r="N190" s="81">
        <v>12</v>
      </c>
      <c r="O190" s="6"/>
      <c r="P190" s="46">
        <f>IF(AND(N190&gt;14,N190&lt;21),2,IF(AND(N190&gt;10,N190&lt;26),1,0))</f>
        <v>1</v>
      </c>
      <c r="Q190" s="46"/>
      <c r="R190" s="81">
        <v>7</v>
      </c>
      <c r="S190" s="6"/>
      <c r="T190" s="46">
        <f>IF(AND(R190&gt;5,R190&lt;9),2,IF(AND(R190&gt;3,R190&lt;11),1,0))</f>
        <v>2</v>
      </c>
      <c r="U190" s="46"/>
      <c r="V190" s="81">
        <v>6</v>
      </c>
      <c r="W190" s="6"/>
      <c r="X190" s="46">
        <f>IF(AND(V190&gt;4,V190&lt;9),2,IF(AND(V190&gt;3,V190&lt;11),1,0))</f>
        <v>2</v>
      </c>
      <c r="Y190" s="46"/>
      <c r="Z190" s="79"/>
      <c r="AA190" s="6"/>
      <c r="AB190" s="79"/>
      <c r="AC190" s="84"/>
    </row>
    <row r="191" spans="2:29" ht="8.1" customHeight="1" x14ac:dyDescent="0.25">
      <c r="B191" s="4"/>
      <c r="C191" s="77"/>
      <c r="D191" s="78"/>
      <c r="E191" s="78"/>
      <c r="F191" s="78"/>
      <c r="G191" s="82"/>
      <c r="H191" s="82"/>
      <c r="I191" s="82"/>
      <c r="J191" s="46"/>
      <c r="K191" s="6"/>
      <c r="L191" s="46"/>
      <c r="M191" s="46"/>
      <c r="N191" s="46"/>
      <c r="O191" s="6"/>
      <c r="P191" s="46"/>
      <c r="Q191" s="46"/>
      <c r="R191" s="46"/>
      <c r="S191" s="6"/>
      <c r="T191" s="46"/>
      <c r="U191" s="46"/>
      <c r="V191" s="46"/>
      <c r="W191" s="6"/>
      <c r="X191" s="46"/>
      <c r="Y191" s="46"/>
      <c r="Z191" s="46"/>
      <c r="AA191" s="6"/>
      <c r="AB191" s="46"/>
      <c r="AC191" s="84"/>
    </row>
    <row r="192" spans="2:29" ht="15" customHeight="1" x14ac:dyDescent="0.25">
      <c r="B192" s="4"/>
      <c r="C192" s="97" t="s">
        <v>125</v>
      </c>
      <c r="D192" s="99"/>
      <c r="E192" s="99"/>
      <c r="F192" s="99"/>
      <c r="G192" s="82"/>
      <c r="H192" s="82"/>
      <c r="I192" s="82"/>
      <c r="J192" s="80">
        <v>18</v>
      </c>
      <c r="K192" s="6"/>
      <c r="L192" s="46">
        <f>IF(J192&gt;=20,2,IF(J192=19,1,0))</f>
        <v>0</v>
      </c>
      <c r="M192" s="46"/>
      <c r="N192" s="80">
        <v>18</v>
      </c>
      <c r="O192" s="6"/>
      <c r="P192" s="46">
        <f>IF(N192&gt;=17,2,0)</f>
        <v>2</v>
      </c>
      <c r="Q192" s="46"/>
      <c r="R192" s="80">
        <v>17</v>
      </c>
      <c r="S192" s="6"/>
      <c r="T192" s="46">
        <f>IF(R192&gt;=17,2,0)</f>
        <v>2</v>
      </c>
      <c r="U192" s="46"/>
      <c r="V192" s="80">
        <v>19</v>
      </c>
      <c r="W192" s="6"/>
      <c r="X192" s="46">
        <f>IF(V192&gt;=19,2,0)</f>
        <v>2</v>
      </c>
      <c r="Y192" s="46"/>
      <c r="Z192" s="79"/>
      <c r="AA192" s="6"/>
      <c r="AB192" s="79"/>
      <c r="AC192" s="84"/>
    </row>
    <row r="193" spans="2:29" ht="8.1" customHeight="1" x14ac:dyDescent="0.25">
      <c r="B193" s="4"/>
      <c r="C193" s="77"/>
      <c r="D193" s="78"/>
      <c r="E193" s="78"/>
      <c r="F193" s="78"/>
      <c r="G193" s="82"/>
      <c r="H193" s="82"/>
      <c r="I193" s="82"/>
      <c r="J193" s="79"/>
      <c r="K193" s="6"/>
      <c r="L193" s="46"/>
      <c r="M193" s="46"/>
      <c r="N193" s="79"/>
      <c r="O193" s="6"/>
      <c r="P193" s="46"/>
      <c r="Q193" s="46"/>
      <c r="R193" s="79"/>
      <c r="S193" s="6"/>
      <c r="T193" s="46"/>
      <c r="U193" s="46"/>
      <c r="V193" s="79"/>
      <c r="W193" s="6"/>
      <c r="X193" s="46"/>
      <c r="Y193" s="46"/>
      <c r="Z193" s="79"/>
      <c r="AA193" s="6"/>
      <c r="AB193" s="46"/>
      <c r="AC193" s="84"/>
    </row>
    <row r="194" spans="2:29" ht="15" customHeight="1" x14ac:dyDescent="0.25">
      <c r="B194" s="4"/>
      <c r="C194" s="92" t="s">
        <v>98</v>
      </c>
      <c r="D194" s="92"/>
      <c r="E194" s="92"/>
      <c r="F194" s="92"/>
      <c r="G194" s="82"/>
      <c r="H194" s="82"/>
      <c r="I194" s="82"/>
      <c r="J194" s="79"/>
      <c r="K194" s="6"/>
      <c r="L194" s="46">
        <f>IF(K197=TRUE,2,IF(OR(K195=TRUE,K196=TRUE,K198=TRUE,K199=TRUE,K200=TRUE,K201=TRUE),1,0))</f>
        <v>1</v>
      </c>
      <c r="M194" s="46"/>
      <c r="N194" s="79"/>
      <c r="O194" s="6"/>
      <c r="P194" s="46">
        <f>IF(O197=TRUE,2,IF(OR(O195=TRUE,O196=TRUE,O198=TRUE,O199=TRUE,O200=TRUE,O201=TRUE),1,0))</f>
        <v>1</v>
      </c>
      <c r="Q194" s="46"/>
      <c r="R194" s="79"/>
      <c r="S194" s="6"/>
      <c r="T194" s="46">
        <f>IF(S197=TRUE,2,IF(OR(S195=TRUE,S196=TRUE,S198=TRUE,S199=TRUE,S200=TRUE,S201=TRUE),1,0))</f>
        <v>1</v>
      </c>
      <c r="U194" s="46"/>
      <c r="V194" s="79"/>
      <c r="W194" s="6"/>
      <c r="X194" s="46">
        <f>IF(W197=TRUE,2,IF(OR(W195=TRUE,W196=TRUE,W198=TRUE,W199=TRUE,W200=TRUE,W201=TRUE),1,0))</f>
        <v>1</v>
      </c>
      <c r="Y194" s="46"/>
      <c r="Z194" s="79"/>
      <c r="AA194" s="6"/>
      <c r="AB194" s="46"/>
      <c r="AC194" s="84"/>
    </row>
    <row r="195" spans="2:29" ht="15" customHeight="1" x14ac:dyDescent="0.25">
      <c r="B195" s="4"/>
      <c r="C195" s="78" t="s">
        <v>99</v>
      </c>
      <c r="D195" s="5"/>
      <c r="E195" s="78"/>
      <c r="F195" s="78"/>
      <c r="G195" s="82"/>
      <c r="H195" s="82"/>
      <c r="I195" s="82"/>
      <c r="J195" s="79"/>
      <c r="K195" s="6" t="b">
        <v>0</v>
      </c>
      <c r="L195" s="46"/>
      <c r="M195" s="46"/>
      <c r="N195" s="79"/>
      <c r="O195" s="6" t="b">
        <v>1</v>
      </c>
      <c r="P195" s="46"/>
      <c r="Q195" s="46"/>
      <c r="R195" s="79"/>
      <c r="S195" s="6" t="b">
        <v>1</v>
      </c>
      <c r="T195" s="46"/>
      <c r="U195" s="46"/>
      <c r="V195" s="79"/>
      <c r="W195" s="6" t="b">
        <v>1</v>
      </c>
      <c r="X195" s="46"/>
      <c r="Y195" s="46"/>
      <c r="Z195" s="79"/>
      <c r="AA195" s="6"/>
      <c r="AB195" s="46"/>
      <c r="AC195" s="84"/>
    </row>
    <row r="196" spans="2:29" ht="15" customHeight="1" x14ac:dyDescent="0.25">
      <c r="B196" s="4"/>
      <c r="C196" s="78" t="s">
        <v>100</v>
      </c>
      <c r="D196" s="5"/>
      <c r="E196" s="78"/>
      <c r="F196" s="78"/>
      <c r="G196" s="82"/>
      <c r="H196" s="82"/>
      <c r="I196" s="82"/>
      <c r="J196" s="79"/>
      <c r="K196" s="6" t="b">
        <v>0</v>
      </c>
      <c r="L196" s="46"/>
      <c r="M196" s="46"/>
      <c r="N196" s="79"/>
      <c r="O196" s="6" t="b">
        <v>0</v>
      </c>
      <c r="P196" s="46"/>
      <c r="Q196" s="46"/>
      <c r="R196" s="79"/>
      <c r="S196" s="6" t="b">
        <v>1</v>
      </c>
      <c r="T196" s="46"/>
      <c r="U196" s="46"/>
      <c r="V196" s="79"/>
      <c r="W196" s="6" t="b">
        <v>1</v>
      </c>
      <c r="X196" s="46"/>
      <c r="Y196" s="46"/>
      <c r="Z196" s="79"/>
      <c r="AA196" s="6"/>
      <c r="AB196" s="46"/>
      <c r="AC196" s="84"/>
    </row>
    <row r="197" spans="2:29" ht="15" customHeight="1" x14ac:dyDescent="0.25">
      <c r="B197" s="4"/>
      <c r="C197" s="78" t="s">
        <v>101</v>
      </c>
      <c r="D197" s="5"/>
      <c r="E197" s="78"/>
      <c r="F197" s="78"/>
      <c r="G197" s="82"/>
      <c r="H197" s="82"/>
      <c r="I197" s="82"/>
      <c r="J197" s="79"/>
      <c r="K197" s="6" t="b">
        <v>0</v>
      </c>
      <c r="L197" s="46"/>
      <c r="M197" s="46"/>
      <c r="N197" s="79"/>
      <c r="O197" s="6" t="b">
        <v>0</v>
      </c>
      <c r="P197" s="46"/>
      <c r="Q197" s="46"/>
      <c r="R197" s="79"/>
      <c r="S197" s="6" t="b">
        <v>0</v>
      </c>
      <c r="T197" s="46"/>
      <c r="U197" s="46"/>
      <c r="V197" s="79"/>
      <c r="W197" s="6" t="b">
        <v>0</v>
      </c>
      <c r="X197" s="46"/>
      <c r="Y197" s="46"/>
      <c r="Z197" s="79"/>
      <c r="AA197" s="6"/>
      <c r="AB197" s="46"/>
      <c r="AC197" s="84"/>
    </row>
    <row r="198" spans="2:29" ht="15" customHeight="1" x14ac:dyDescent="0.25">
      <c r="B198" s="4"/>
      <c r="C198" s="78" t="s">
        <v>102</v>
      </c>
      <c r="D198" s="5"/>
      <c r="E198" s="78"/>
      <c r="F198" s="78"/>
      <c r="G198" s="82"/>
      <c r="H198" s="82"/>
      <c r="I198" s="82"/>
      <c r="J198" s="79"/>
      <c r="K198" s="6" t="b">
        <v>1</v>
      </c>
      <c r="L198" s="46"/>
      <c r="M198" s="46"/>
      <c r="N198" s="79"/>
      <c r="O198" s="6" t="b">
        <v>1</v>
      </c>
      <c r="P198" s="46"/>
      <c r="Q198" s="46"/>
      <c r="R198" s="79"/>
      <c r="S198" s="6" t="b">
        <v>1</v>
      </c>
      <c r="T198" s="46"/>
      <c r="U198" s="46"/>
      <c r="V198" s="79"/>
      <c r="W198" s="6" t="b">
        <v>1</v>
      </c>
      <c r="X198" s="46"/>
      <c r="Y198" s="46"/>
      <c r="Z198" s="79"/>
      <c r="AA198" s="6"/>
      <c r="AB198" s="46"/>
      <c r="AC198" s="84"/>
    </row>
    <row r="199" spans="2:29" ht="15" customHeight="1" x14ac:dyDescent="0.25">
      <c r="B199" s="4"/>
      <c r="C199" s="78" t="s">
        <v>105</v>
      </c>
      <c r="D199" s="5"/>
      <c r="E199" s="78"/>
      <c r="F199" s="78"/>
      <c r="G199" s="82"/>
      <c r="H199" s="82"/>
      <c r="I199" s="82"/>
      <c r="J199" s="79"/>
      <c r="K199" s="6" t="b">
        <v>0</v>
      </c>
      <c r="L199" s="46"/>
      <c r="M199" s="46"/>
      <c r="N199" s="79"/>
      <c r="O199" s="6" t="b">
        <v>1</v>
      </c>
      <c r="P199" s="46"/>
      <c r="Q199" s="46"/>
      <c r="R199" s="79"/>
      <c r="S199" s="6" t="b">
        <v>1</v>
      </c>
      <c r="T199" s="46"/>
      <c r="U199" s="46"/>
      <c r="V199" s="79"/>
      <c r="W199" s="6" t="b">
        <v>1</v>
      </c>
      <c r="X199" s="46"/>
      <c r="Y199" s="46"/>
      <c r="Z199" s="79"/>
      <c r="AA199" s="6"/>
      <c r="AB199" s="46"/>
      <c r="AC199" s="84"/>
    </row>
    <row r="200" spans="2:29" ht="15" customHeight="1" x14ac:dyDescent="0.25">
      <c r="B200" s="4"/>
      <c r="C200" s="78" t="s">
        <v>103</v>
      </c>
      <c r="D200" s="5"/>
      <c r="E200" s="78"/>
      <c r="F200" s="78"/>
      <c r="G200" s="82"/>
      <c r="H200" s="82"/>
      <c r="I200" s="82"/>
      <c r="J200" s="79"/>
      <c r="K200" s="6" t="b">
        <v>1</v>
      </c>
      <c r="L200" s="46"/>
      <c r="M200" s="46"/>
      <c r="N200" s="79"/>
      <c r="O200" s="6" t="b">
        <v>1</v>
      </c>
      <c r="P200" s="46"/>
      <c r="Q200" s="46"/>
      <c r="R200" s="79"/>
      <c r="S200" s="6" t="b">
        <v>0</v>
      </c>
      <c r="T200" s="46"/>
      <c r="U200" s="46"/>
      <c r="V200" s="79"/>
      <c r="W200" s="6" t="b">
        <v>1</v>
      </c>
      <c r="X200" s="46"/>
      <c r="Y200" s="46"/>
      <c r="Z200" s="79"/>
      <c r="AA200" s="6"/>
      <c r="AB200" s="46"/>
      <c r="AC200" s="84"/>
    </row>
    <row r="201" spans="2:29" ht="15" customHeight="1" x14ac:dyDescent="0.25">
      <c r="B201" s="4"/>
      <c r="C201" s="78" t="s">
        <v>104</v>
      </c>
      <c r="D201" s="5"/>
      <c r="E201" s="78"/>
      <c r="F201" s="78"/>
      <c r="G201" s="82"/>
      <c r="H201" s="82"/>
      <c r="I201" s="82"/>
      <c r="J201" s="79"/>
      <c r="K201" s="6" t="b">
        <v>1</v>
      </c>
      <c r="L201" s="46"/>
      <c r="M201" s="46"/>
      <c r="N201" s="79"/>
      <c r="O201" s="6" t="b">
        <v>1</v>
      </c>
      <c r="P201" s="46"/>
      <c r="Q201" s="46"/>
      <c r="R201" s="79"/>
      <c r="S201" s="6" t="b">
        <v>0</v>
      </c>
      <c r="T201" s="46"/>
      <c r="U201" s="46"/>
      <c r="V201" s="79"/>
      <c r="W201" s="6" t="b">
        <v>1</v>
      </c>
      <c r="X201" s="46"/>
      <c r="Y201" s="46"/>
      <c r="Z201" s="79"/>
      <c r="AA201" s="6"/>
      <c r="AB201" s="46"/>
      <c r="AC201" s="84"/>
    </row>
    <row r="202" spans="2:29" ht="8.1" customHeight="1" x14ac:dyDescent="0.25">
      <c r="B202" s="4"/>
      <c r="C202" s="77"/>
      <c r="D202" s="78"/>
      <c r="E202" s="78"/>
      <c r="F202" s="78"/>
      <c r="G202" s="82"/>
      <c r="H202" s="82"/>
      <c r="I202" s="82"/>
      <c r="J202" s="79"/>
      <c r="K202" s="6"/>
      <c r="L202" s="46"/>
      <c r="M202" s="46"/>
      <c r="N202" s="79"/>
      <c r="O202" s="6"/>
      <c r="P202" s="46"/>
      <c r="Q202" s="46"/>
      <c r="R202" s="79"/>
      <c r="S202" s="6"/>
      <c r="T202" s="46"/>
      <c r="U202" s="46"/>
      <c r="V202" s="79"/>
      <c r="W202" s="6"/>
      <c r="X202" s="46"/>
      <c r="Y202" s="46"/>
      <c r="Z202" s="79"/>
      <c r="AA202" s="6"/>
      <c r="AB202" s="46"/>
      <c r="AC202" s="84"/>
    </row>
    <row r="203" spans="2:29" ht="15" customHeight="1" x14ac:dyDescent="0.25">
      <c r="B203" s="4"/>
      <c r="C203" s="92" t="s">
        <v>106</v>
      </c>
      <c r="D203" s="92"/>
      <c r="E203" s="92"/>
      <c r="F203" s="92"/>
      <c r="G203" s="82"/>
      <c r="H203" s="82"/>
      <c r="I203" s="82"/>
      <c r="J203" s="85"/>
      <c r="K203" s="6">
        <f>J203-J205</f>
        <v>0</v>
      </c>
      <c r="L203" s="46">
        <f>IF(K203&gt;0,2,IF(K203=0,1,0))</f>
        <v>1</v>
      </c>
      <c r="M203" s="46"/>
      <c r="N203" s="85"/>
      <c r="O203" s="6">
        <f>N203-N205</f>
        <v>0</v>
      </c>
      <c r="P203" s="46">
        <f>IF(O203&gt;0,2,IF(O203=0,1,0))</f>
        <v>1</v>
      </c>
      <c r="Q203" s="46"/>
      <c r="R203" s="85"/>
      <c r="S203" s="6">
        <f>R203-R205</f>
        <v>0</v>
      </c>
      <c r="T203" s="46">
        <f>IF(S203&gt;0,2,IF(S203=0,1,0))</f>
        <v>1</v>
      </c>
      <c r="U203" s="46"/>
      <c r="V203" s="85"/>
      <c r="W203" s="6">
        <f>V203-V205</f>
        <v>0</v>
      </c>
      <c r="X203" s="46">
        <f>IF(W203&gt;0,2,IF(W203=0,1,0))</f>
        <v>1</v>
      </c>
      <c r="Y203" s="46"/>
      <c r="Z203" s="85"/>
      <c r="AA203" s="6">
        <f>Z203-Z205</f>
        <v>0</v>
      </c>
      <c r="AB203" s="46">
        <f>IF(AA203&gt;0,2,IF(AA203=0,1,0))</f>
        <v>1</v>
      </c>
      <c r="AC203" s="84"/>
    </row>
    <row r="204" spans="2:29" ht="8.1" customHeight="1" x14ac:dyDescent="0.25">
      <c r="B204" s="4"/>
      <c r="C204" s="77"/>
      <c r="D204" s="78"/>
      <c r="E204" s="78"/>
      <c r="F204" s="78"/>
      <c r="G204" s="82"/>
      <c r="H204" s="82"/>
      <c r="I204" s="82"/>
      <c r="J204" s="79"/>
      <c r="K204" s="6"/>
      <c r="L204" s="46"/>
      <c r="M204" s="46"/>
      <c r="N204" s="79"/>
      <c r="O204" s="6"/>
      <c r="P204" s="46"/>
      <c r="Q204" s="46"/>
      <c r="R204" s="79"/>
      <c r="S204" s="6"/>
      <c r="T204" s="46"/>
      <c r="U204" s="46"/>
      <c r="V204" s="79"/>
      <c r="W204" s="6"/>
      <c r="X204" s="46"/>
      <c r="Y204" s="46"/>
      <c r="Z204" s="79"/>
      <c r="AA204" s="6"/>
      <c r="AB204" s="46"/>
      <c r="AC204" s="84"/>
    </row>
    <row r="205" spans="2:29" ht="15" customHeight="1" x14ac:dyDescent="0.25">
      <c r="B205" s="4"/>
      <c r="C205" s="92" t="s">
        <v>107</v>
      </c>
      <c r="D205" s="92"/>
      <c r="E205" s="92"/>
      <c r="F205" s="92"/>
      <c r="G205" s="82"/>
      <c r="H205" s="82"/>
      <c r="I205" s="82"/>
      <c r="J205" s="85"/>
      <c r="K205" s="6"/>
      <c r="L205" s="46"/>
      <c r="M205" s="46"/>
      <c r="N205" s="85"/>
      <c r="O205" s="6"/>
      <c r="P205" s="46"/>
      <c r="Q205" s="46"/>
      <c r="R205" s="85"/>
      <c r="S205" s="6"/>
      <c r="T205" s="46"/>
      <c r="U205" s="46"/>
      <c r="V205" s="85"/>
      <c r="W205" s="6"/>
      <c r="X205" s="46"/>
      <c r="Y205" s="46"/>
      <c r="Z205" s="85"/>
      <c r="AA205" s="6"/>
      <c r="AB205" s="46"/>
      <c r="AC205" s="84"/>
    </row>
    <row r="206" spans="2:29" ht="8.1" customHeight="1" x14ac:dyDescent="0.25">
      <c r="B206" s="4"/>
      <c r="C206" s="76"/>
      <c r="D206" s="76"/>
      <c r="E206" s="76"/>
      <c r="F206" s="76"/>
      <c r="G206" s="82"/>
      <c r="H206" s="82"/>
      <c r="I206" s="82"/>
      <c r="J206" s="79"/>
      <c r="K206" s="6"/>
      <c r="L206" s="46"/>
      <c r="M206" s="46"/>
      <c r="N206" s="79"/>
      <c r="O206" s="6"/>
      <c r="P206" s="46"/>
      <c r="Q206" s="46"/>
      <c r="R206" s="79"/>
      <c r="S206" s="6"/>
      <c r="T206" s="46"/>
      <c r="U206" s="46"/>
      <c r="V206" s="79"/>
      <c r="W206" s="6"/>
      <c r="X206" s="46"/>
      <c r="Y206" s="46"/>
      <c r="Z206" s="79"/>
      <c r="AA206" s="6"/>
      <c r="AB206" s="46"/>
      <c r="AC206" s="84"/>
    </row>
    <row r="207" spans="2:29" ht="15" customHeight="1" x14ac:dyDescent="0.25">
      <c r="B207" s="4"/>
      <c r="C207" s="92" t="s">
        <v>129</v>
      </c>
      <c r="D207" s="92"/>
      <c r="E207" s="92"/>
      <c r="F207" s="92"/>
      <c r="G207" s="82"/>
      <c r="H207" s="82"/>
      <c r="I207" s="82"/>
      <c r="J207" s="60"/>
      <c r="K207" s="6"/>
      <c r="L207" s="6"/>
      <c r="M207" s="6"/>
      <c r="N207" s="60"/>
      <c r="O207" s="6"/>
      <c r="P207" s="6"/>
      <c r="Q207" s="6"/>
      <c r="R207" s="60"/>
      <c r="S207" s="6"/>
      <c r="T207" s="6"/>
      <c r="U207" s="6"/>
      <c r="V207" s="60"/>
      <c r="W207" s="6"/>
      <c r="X207" s="6"/>
      <c r="Y207" s="6"/>
      <c r="Z207" s="60"/>
      <c r="AA207" s="6"/>
      <c r="AB207" s="6"/>
      <c r="AC207" s="84"/>
    </row>
    <row r="208" spans="2:29" ht="15" customHeight="1" x14ac:dyDescent="0.25">
      <c r="B208" s="4"/>
      <c r="C208" s="92"/>
      <c r="D208" s="92"/>
      <c r="E208" s="92"/>
      <c r="F208" s="92"/>
      <c r="G208" s="82"/>
      <c r="H208" s="82"/>
      <c r="I208" s="82"/>
      <c r="J208" s="60"/>
      <c r="K208" s="6"/>
      <c r="L208" s="6">
        <f>IF(K211=TRUE,2,IF(K210=TRUE,1,0))</f>
        <v>0</v>
      </c>
      <c r="M208" s="6"/>
      <c r="N208" s="60"/>
      <c r="O208" s="6"/>
      <c r="P208" s="6">
        <f>IF(O211=TRUE,2,IF(O210=TRUE,1,0))</f>
        <v>1</v>
      </c>
      <c r="Q208" s="6"/>
      <c r="R208" s="60"/>
      <c r="S208" s="6"/>
      <c r="T208" s="6">
        <f>IF(S211=TRUE,2,IF(S210=TRUE,1,0))</f>
        <v>0</v>
      </c>
      <c r="U208" s="6"/>
      <c r="V208" s="60"/>
      <c r="W208" s="6"/>
      <c r="X208" s="6">
        <f>IF(W211=TRUE,2,IF(W210=TRUE,1,0))</f>
        <v>0</v>
      </c>
      <c r="Y208" s="6"/>
      <c r="Z208" s="60"/>
      <c r="AA208" s="6"/>
      <c r="AB208" s="6">
        <f>IF(AA211=TRUE,2,IF(AA210=TRUE,1,0))</f>
        <v>2</v>
      </c>
      <c r="AC208" s="84"/>
    </row>
    <row r="209" spans="2:29" ht="15" customHeight="1" x14ac:dyDescent="0.25">
      <c r="B209" s="4"/>
      <c r="C209" s="100" t="s">
        <v>130</v>
      </c>
      <c r="D209" s="100"/>
      <c r="E209" s="100"/>
      <c r="F209" s="100"/>
      <c r="G209" s="82"/>
      <c r="H209" s="82"/>
      <c r="I209" s="82"/>
      <c r="J209" s="60"/>
      <c r="K209" s="6" t="b">
        <v>0</v>
      </c>
      <c r="L209" s="6"/>
      <c r="M209" s="6"/>
      <c r="N209" s="60"/>
      <c r="O209" s="6" t="b">
        <v>0</v>
      </c>
      <c r="P209" s="6"/>
      <c r="Q209" s="6"/>
      <c r="R209" s="60"/>
      <c r="S209" s="6" t="b">
        <v>0</v>
      </c>
      <c r="T209" s="6"/>
      <c r="U209" s="6"/>
      <c r="V209" s="60"/>
      <c r="W209" s="6" t="b">
        <v>0</v>
      </c>
      <c r="X209" s="6"/>
      <c r="Y209" s="6"/>
      <c r="Z209" s="60"/>
      <c r="AA209" s="6" t="b">
        <v>1</v>
      </c>
      <c r="AB209" s="6"/>
      <c r="AC209" s="84"/>
    </row>
    <row r="210" spans="2:29" ht="15" customHeight="1" x14ac:dyDescent="0.25">
      <c r="B210" s="4"/>
      <c r="C210" s="100" t="s">
        <v>131</v>
      </c>
      <c r="D210" s="100"/>
      <c r="E210" s="100"/>
      <c r="F210" s="100"/>
      <c r="G210" s="82"/>
      <c r="H210" s="82"/>
      <c r="I210" s="82"/>
      <c r="J210" s="60"/>
      <c r="K210" s="6" t="b">
        <v>0</v>
      </c>
      <c r="L210" s="6"/>
      <c r="M210" s="6"/>
      <c r="N210" s="60"/>
      <c r="O210" s="6" t="b">
        <v>1</v>
      </c>
      <c r="P210" s="6"/>
      <c r="Q210" s="6"/>
      <c r="R210" s="60"/>
      <c r="S210" s="6" t="b">
        <v>0</v>
      </c>
      <c r="T210" s="6"/>
      <c r="U210" s="6"/>
      <c r="V210" s="60"/>
      <c r="W210" s="6" t="b">
        <v>0</v>
      </c>
      <c r="X210" s="6"/>
      <c r="Y210" s="6"/>
      <c r="Z210" s="60"/>
      <c r="AA210" s="6" t="b">
        <v>1</v>
      </c>
      <c r="AB210" s="6"/>
      <c r="AC210" s="84"/>
    </row>
    <row r="211" spans="2:29" ht="15" customHeight="1" x14ac:dyDescent="0.25">
      <c r="B211" s="4"/>
      <c r="C211" s="100" t="s">
        <v>132</v>
      </c>
      <c r="D211" s="100"/>
      <c r="E211" s="100"/>
      <c r="F211" s="100"/>
      <c r="G211" s="82"/>
      <c r="H211" s="82"/>
      <c r="I211" s="82"/>
      <c r="J211" s="60"/>
      <c r="K211" s="6" t="b">
        <v>0</v>
      </c>
      <c r="L211" s="6"/>
      <c r="M211" s="6"/>
      <c r="N211" s="60"/>
      <c r="O211" s="6" t="b">
        <v>0</v>
      </c>
      <c r="P211" s="6"/>
      <c r="Q211" s="6"/>
      <c r="R211" s="60"/>
      <c r="S211" s="6" t="b">
        <v>0</v>
      </c>
      <c r="T211" s="6"/>
      <c r="U211" s="6"/>
      <c r="V211" s="60"/>
      <c r="W211" s="6" t="b">
        <v>0</v>
      </c>
      <c r="X211" s="6"/>
      <c r="Y211" s="6"/>
      <c r="Z211" s="60"/>
      <c r="AA211" s="6" t="b">
        <v>1</v>
      </c>
      <c r="AB211" s="6"/>
      <c r="AC211" s="84"/>
    </row>
    <row r="212" spans="2:29" ht="8.1" customHeight="1" x14ac:dyDescent="0.25">
      <c r="B212" s="4"/>
      <c r="C212" s="76"/>
      <c r="D212" s="76"/>
      <c r="E212" s="76"/>
      <c r="F212" s="76"/>
      <c r="G212" s="82"/>
      <c r="H212" s="82"/>
      <c r="I212" s="82"/>
      <c r="J212" s="60"/>
      <c r="K212" s="6"/>
      <c r="L212" s="6"/>
      <c r="M212" s="6"/>
      <c r="N212" s="60"/>
      <c r="O212" s="6"/>
      <c r="P212" s="6"/>
      <c r="Q212" s="6"/>
      <c r="R212" s="60"/>
      <c r="S212" s="6"/>
      <c r="T212" s="6"/>
      <c r="U212" s="6"/>
      <c r="V212" s="60"/>
      <c r="W212" s="6"/>
      <c r="X212" s="6"/>
      <c r="Y212" s="6"/>
      <c r="Z212" s="60"/>
      <c r="AA212" s="6"/>
      <c r="AB212" s="6"/>
      <c r="AC212" s="84"/>
    </row>
    <row r="213" spans="2:29" ht="15" customHeight="1" x14ac:dyDescent="0.25">
      <c r="B213" s="4"/>
      <c r="C213" s="92" t="s">
        <v>133</v>
      </c>
      <c r="D213" s="92"/>
      <c r="E213" s="92"/>
      <c r="F213" s="92"/>
      <c r="G213" s="82"/>
      <c r="H213" s="82"/>
      <c r="I213" s="82"/>
      <c r="J213" s="60"/>
      <c r="K213" s="6"/>
      <c r="L213" s="6">
        <f>IF(AND(K216=1,SUM(K214:K220)&gt;4),2,IF(AND(K216=1,SUM(K214:K220)&gt;3),1,0))</f>
        <v>0</v>
      </c>
      <c r="M213" s="6"/>
      <c r="N213" s="60"/>
      <c r="O213" s="6"/>
      <c r="P213" s="6">
        <f>IF(AND(O216=1,SUM(O214:O220)&gt;4),2,IF(AND(O216=1,SUM(O214:O220)&gt;3),1,0))</f>
        <v>0</v>
      </c>
      <c r="Q213" s="6"/>
      <c r="R213" s="60"/>
      <c r="S213" s="6"/>
      <c r="T213" s="6">
        <f>IF(AND(S216=1,SUM(S214:S220)&gt;4),2,IF(AND(S216=1,SUM(S214:S220)&gt;3),1,0))</f>
        <v>0</v>
      </c>
      <c r="U213" s="6"/>
      <c r="V213" s="60"/>
      <c r="W213" s="6"/>
      <c r="X213" s="6">
        <f>IF(AND(W216=1,SUM(W214:W220)&gt;4),2,IF(AND(W216=1,SUM(W214:W220)&gt;3),1,0))</f>
        <v>0</v>
      </c>
      <c r="Y213" s="6"/>
      <c r="Z213" s="60"/>
      <c r="AA213" s="6"/>
      <c r="AB213" s="6">
        <f>IF(AND(AA216=1,SUM(AA214:AA220)&gt;4),2,IF(AND(AA216=1,SUM(AA214:AA220)&gt;3),1,0))</f>
        <v>1</v>
      </c>
      <c r="AC213" s="84"/>
    </row>
    <row r="214" spans="2:29" ht="15" customHeight="1" x14ac:dyDescent="0.25">
      <c r="B214" s="4"/>
      <c r="C214" s="100" t="s">
        <v>113</v>
      </c>
      <c r="D214" s="100"/>
      <c r="E214" s="100"/>
      <c r="F214" s="100"/>
      <c r="G214" s="82"/>
      <c r="H214" s="82"/>
      <c r="I214" s="82"/>
      <c r="J214" s="6" t="b">
        <v>1</v>
      </c>
      <c r="K214" s="6">
        <f>IF(J214=TRUE,1,0)</f>
        <v>1</v>
      </c>
      <c r="L214" s="2"/>
      <c r="M214" s="6"/>
      <c r="N214" s="6"/>
      <c r="O214" s="6">
        <f>IF(N214=TRUE,1,0)</f>
        <v>0</v>
      </c>
      <c r="P214" s="6"/>
      <c r="Q214" s="2"/>
      <c r="R214" s="6"/>
      <c r="S214" s="6">
        <f>IF(R214=TRUE,1,0)</f>
        <v>0</v>
      </c>
      <c r="T214" s="2"/>
      <c r="U214" s="6"/>
      <c r="V214" s="6" t="b">
        <v>0</v>
      </c>
      <c r="W214" s="6">
        <f>IF(V214=TRUE,1,0)</f>
        <v>0</v>
      </c>
      <c r="X214" s="2"/>
      <c r="Y214" s="6"/>
      <c r="Z214" s="6" t="b">
        <v>1</v>
      </c>
      <c r="AA214" s="6">
        <f>IF(Z214=TRUE,1,0)</f>
        <v>1</v>
      </c>
      <c r="AB214" s="2"/>
      <c r="AC214" s="84"/>
    </row>
    <row r="215" spans="2:29" ht="15" customHeight="1" x14ac:dyDescent="0.25">
      <c r="B215" s="4"/>
      <c r="C215" s="100" t="s">
        <v>114</v>
      </c>
      <c r="D215" s="100"/>
      <c r="E215" s="100"/>
      <c r="F215" s="100"/>
      <c r="G215" s="82"/>
      <c r="H215" s="82"/>
      <c r="I215" s="82"/>
      <c r="J215" s="6" t="b">
        <v>1</v>
      </c>
      <c r="K215" s="6">
        <f>IF(J215=TRUE,1,0)</f>
        <v>1</v>
      </c>
      <c r="L215" s="2"/>
      <c r="M215" s="6"/>
      <c r="N215" s="6" t="b">
        <v>0</v>
      </c>
      <c r="O215" s="6">
        <f>IF(N215=TRUE,1,0)</f>
        <v>0</v>
      </c>
      <c r="P215" s="6"/>
      <c r="Q215" s="2"/>
      <c r="R215" s="6"/>
      <c r="S215" s="6">
        <f>IF(R215=TRUE,1,0)</f>
        <v>0</v>
      </c>
      <c r="T215" s="2"/>
      <c r="U215" s="6"/>
      <c r="V215" s="6" t="b">
        <v>1</v>
      </c>
      <c r="W215" s="6">
        <f>IF(V215=TRUE,1,0)</f>
        <v>1</v>
      </c>
      <c r="X215" s="2"/>
      <c r="Y215" s="6"/>
      <c r="Z215" s="6" t="b">
        <v>1</v>
      </c>
      <c r="AA215" s="6">
        <f>IF(Z215=TRUE,1,0)</f>
        <v>1</v>
      </c>
      <c r="AB215" s="2"/>
      <c r="AC215" s="84"/>
    </row>
    <row r="216" spans="2:29" ht="15" customHeight="1" x14ac:dyDescent="0.25">
      <c r="B216" s="4"/>
      <c r="C216" s="100" t="s">
        <v>117</v>
      </c>
      <c r="D216" s="100"/>
      <c r="E216" s="100"/>
      <c r="F216" s="100"/>
      <c r="G216" s="82"/>
      <c r="H216" s="82"/>
      <c r="I216" s="82"/>
      <c r="J216" s="6" t="b">
        <v>0</v>
      </c>
      <c r="K216" s="6">
        <f>IF(J216=TRUE,1,0)</f>
        <v>0</v>
      </c>
      <c r="L216" s="2"/>
      <c r="M216" s="6"/>
      <c r="N216" s="6" t="b">
        <v>0</v>
      </c>
      <c r="O216" s="6">
        <f>IF(N216=TRUE,1,0)</f>
        <v>0</v>
      </c>
      <c r="P216" s="6"/>
      <c r="Q216" s="2"/>
      <c r="R216" s="6" t="b">
        <v>1</v>
      </c>
      <c r="S216" s="6">
        <f>IF(R216=TRUE,1,0)</f>
        <v>1</v>
      </c>
      <c r="T216" s="2"/>
      <c r="U216" s="6"/>
      <c r="V216" s="6" t="b">
        <v>1</v>
      </c>
      <c r="W216" s="6">
        <f>IF(V216=TRUE,1,0)</f>
        <v>1</v>
      </c>
      <c r="X216" s="2"/>
      <c r="Y216" s="6"/>
      <c r="Z216" s="6" t="b">
        <v>1</v>
      </c>
      <c r="AA216" s="6">
        <f>IF(Z216=TRUE,1,0)</f>
        <v>1</v>
      </c>
      <c r="AB216" s="2"/>
      <c r="AC216" s="84"/>
    </row>
    <row r="217" spans="2:29" ht="15" customHeight="1" x14ac:dyDescent="0.25">
      <c r="B217" s="4"/>
      <c r="C217" s="100" t="s">
        <v>115</v>
      </c>
      <c r="D217" s="100"/>
      <c r="E217" s="100"/>
      <c r="F217" s="100"/>
      <c r="G217" s="82"/>
      <c r="H217" s="82"/>
      <c r="I217" s="82"/>
      <c r="J217" s="6" t="b">
        <v>1</v>
      </c>
      <c r="K217" s="6">
        <f>IF(J217=TRUE,1,0)</f>
        <v>1</v>
      </c>
      <c r="L217" s="2"/>
      <c r="M217" s="6"/>
      <c r="N217" s="6" t="b">
        <v>1</v>
      </c>
      <c r="O217" s="6">
        <f>IF(N217=TRUE,1,0)</f>
        <v>1</v>
      </c>
      <c r="P217" s="6"/>
      <c r="Q217" s="2"/>
      <c r="R217" s="6" t="b">
        <v>1</v>
      </c>
      <c r="S217" s="6">
        <f>IF(R217=TRUE,1,0)</f>
        <v>1</v>
      </c>
      <c r="T217" s="2"/>
      <c r="U217" s="6"/>
      <c r="V217" s="6" t="b">
        <v>0</v>
      </c>
      <c r="W217" s="6">
        <f>IF(V217=TRUE,1,0)</f>
        <v>0</v>
      </c>
      <c r="X217" s="2"/>
      <c r="Y217" s="6"/>
      <c r="Z217" s="6" t="b">
        <v>1</v>
      </c>
      <c r="AA217" s="6">
        <f>IF(Z217=TRUE,1,0)</f>
        <v>1</v>
      </c>
      <c r="AB217" s="2"/>
      <c r="AC217" s="84"/>
    </row>
    <row r="218" spans="2:29" ht="15" customHeight="1" x14ac:dyDescent="0.25">
      <c r="B218" s="4"/>
      <c r="C218" s="100"/>
      <c r="D218" s="100"/>
      <c r="E218" s="100"/>
      <c r="F218" s="100"/>
      <c r="G218" s="82"/>
      <c r="H218" s="82"/>
      <c r="I218" s="82"/>
      <c r="J218" s="6"/>
      <c r="K218" s="6"/>
      <c r="L218" s="2"/>
      <c r="M218" s="6"/>
      <c r="N218" s="6"/>
      <c r="O218" s="6"/>
      <c r="P218" s="6"/>
      <c r="Q218" s="2"/>
      <c r="R218" s="6"/>
      <c r="S218" s="6"/>
      <c r="T218" s="2"/>
      <c r="U218" s="6"/>
      <c r="V218" s="6"/>
      <c r="W218" s="6"/>
      <c r="X218" s="2"/>
      <c r="Y218" s="6"/>
      <c r="Z218" s="6"/>
      <c r="AA218" s="6"/>
      <c r="AB218" s="2"/>
      <c r="AC218" s="84"/>
    </row>
    <row r="219" spans="2:29" ht="15" customHeight="1" x14ac:dyDescent="0.25">
      <c r="B219" s="4"/>
      <c r="C219" s="100" t="s">
        <v>116</v>
      </c>
      <c r="D219" s="100"/>
      <c r="E219" s="100"/>
      <c r="F219" s="100"/>
      <c r="G219" s="82"/>
      <c r="H219" s="82"/>
      <c r="I219" s="82"/>
      <c r="J219" s="6" t="b">
        <v>1</v>
      </c>
      <c r="K219" s="6">
        <f>IF(J219=TRUE,1,0)</f>
        <v>1</v>
      </c>
      <c r="L219" s="2"/>
      <c r="M219" s="6"/>
      <c r="N219" s="6" t="b">
        <v>0</v>
      </c>
      <c r="O219" s="6">
        <f>IF(N219=TRUE,1,0)</f>
        <v>0</v>
      </c>
      <c r="P219" s="6"/>
      <c r="Q219" s="2"/>
      <c r="R219" s="6" t="b">
        <v>1</v>
      </c>
      <c r="S219" s="6">
        <f>IF(R219=TRUE,1,0)</f>
        <v>1</v>
      </c>
      <c r="T219" s="2"/>
      <c r="U219" s="6"/>
      <c r="V219" s="6"/>
      <c r="W219" s="6">
        <f>IF(V219=TRUE,1,0)</f>
        <v>0</v>
      </c>
      <c r="X219" s="2"/>
      <c r="Y219" s="6"/>
      <c r="Z219" s="6"/>
      <c r="AA219" s="6">
        <f>IF(Z219=TRUE,1,0)</f>
        <v>0</v>
      </c>
      <c r="AB219" s="2"/>
      <c r="AC219" s="84"/>
    </row>
    <row r="220" spans="2:29" ht="15" customHeight="1" x14ac:dyDescent="0.25">
      <c r="B220" s="4"/>
      <c r="C220" s="100" t="s">
        <v>118</v>
      </c>
      <c r="D220" s="100"/>
      <c r="E220" s="100"/>
      <c r="F220" s="100"/>
      <c r="G220" s="82"/>
      <c r="H220" s="82"/>
      <c r="I220" s="82"/>
      <c r="J220" s="6" t="b">
        <v>1</v>
      </c>
      <c r="K220" s="6">
        <f>IF(J220=TRUE,1,0)</f>
        <v>1</v>
      </c>
      <c r="L220" s="2"/>
      <c r="M220" s="6"/>
      <c r="N220" s="6"/>
      <c r="O220" s="6">
        <f>IF(N220=TRUE,1,0)</f>
        <v>0</v>
      </c>
      <c r="P220" s="6"/>
      <c r="Q220" s="2"/>
      <c r="R220" s="6"/>
      <c r="S220" s="6">
        <f>IF(R220=TRUE,1,0)</f>
        <v>0</v>
      </c>
      <c r="T220" s="2"/>
      <c r="U220" s="6"/>
      <c r="V220" s="6" t="b">
        <v>1</v>
      </c>
      <c r="W220" s="6">
        <f>IF(V220=TRUE,1,0)</f>
        <v>1</v>
      </c>
      <c r="X220" s="2"/>
      <c r="Y220" s="6"/>
      <c r="Z220" s="6"/>
      <c r="AA220" s="6">
        <f>IF(Z220=TRUE,1,0)</f>
        <v>0</v>
      </c>
      <c r="AB220" s="2"/>
      <c r="AC220" s="84"/>
    </row>
    <row r="221" spans="2:29" ht="15" customHeight="1" x14ac:dyDescent="0.25">
      <c r="B221" s="4"/>
      <c r="C221" s="76"/>
      <c r="D221" s="76"/>
      <c r="E221" s="76"/>
      <c r="F221" s="76"/>
      <c r="G221" s="2" t="s">
        <v>93</v>
      </c>
      <c r="J221" s="60"/>
      <c r="K221" s="6"/>
      <c r="L221" s="6"/>
      <c r="M221" s="6"/>
      <c r="N221" s="60"/>
      <c r="O221" s="6"/>
      <c r="P221" s="6"/>
      <c r="Q221" s="6"/>
      <c r="R221" s="60"/>
      <c r="S221" s="6"/>
      <c r="T221" s="6"/>
      <c r="U221" s="6"/>
      <c r="V221" s="60"/>
      <c r="W221" s="6"/>
      <c r="X221" s="6"/>
      <c r="Y221" s="6"/>
      <c r="Z221" s="60"/>
      <c r="AA221" s="6"/>
      <c r="AB221" s="6"/>
      <c r="AC221" s="84"/>
    </row>
    <row r="222" spans="2:29" ht="15" customHeight="1" x14ac:dyDescent="0.25">
      <c r="B222" s="4"/>
      <c r="C222" s="97" t="s">
        <v>84</v>
      </c>
      <c r="D222" s="98"/>
      <c r="E222" s="98"/>
      <c r="F222" s="98"/>
      <c r="G222" s="88"/>
      <c r="H222" s="88"/>
      <c r="I222" s="88"/>
      <c r="J222" s="90"/>
      <c r="K222" s="90"/>
      <c r="L222" s="90"/>
      <c r="M222" s="90"/>
      <c r="N222" s="46"/>
      <c r="O222" s="6"/>
      <c r="P222" s="46">
        <f>IF(AND(O224=1,O229=0,AND(N224&gt;5,N224&lt;9),O226+O231=2,N225="Haus"),2,IF(OR(O224+O229=0,N226="nein",N231="nein",O225+O230&gt;1,N224&gt;8,N229&gt;8),1,0))</f>
        <v>2</v>
      </c>
      <c r="Q222" s="46"/>
      <c r="R222" s="46"/>
      <c r="S222" s="6"/>
      <c r="T222" s="46">
        <f>IF(R222="",0,1)</f>
        <v>0</v>
      </c>
      <c r="U222" s="46"/>
      <c r="V222" s="79"/>
      <c r="W222" s="79"/>
      <c r="X222" s="79"/>
      <c r="Y222" s="46"/>
      <c r="Z222" s="46"/>
      <c r="AA222" s="46"/>
      <c r="AB222" s="46"/>
      <c r="AC222" s="84"/>
    </row>
    <row r="223" spans="2:29" ht="15" customHeight="1" x14ac:dyDescent="0.25">
      <c r="B223" s="4"/>
      <c r="C223" s="101" t="s">
        <v>126</v>
      </c>
      <c r="D223" s="101"/>
      <c r="E223" s="101"/>
      <c r="F223" s="101"/>
      <c r="G223" s="88"/>
      <c r="H223" s="88"/>
      <c r="I223" s="88"/>
      <c r="J223" s="49" t="s">
        <v>93</v>
      </c>
      <c r="K223" s="6"/>
      <c r="L223" s="6"/>
      <c r="M223" s="6"/>
      <c r="N223" s="79"/>
      <c r="O223" s="6"/>
      <c r="P223" s="82"/>
      <c r="Q223" s="46"/>
      <c r="R223" s="79"/>
      <c r="S223" s="6"/>
      <c r="T223" s="82"/>
      <c r="U223" s="46"/>
      <c r="V223" s="79"/>
      <c r="W223" s="79"/>
      <c r="X223" s="79"/>
      <c r="Y223" s="46"/>
      <c r="Z223" s="79"/>
      <c r="AA223" s="46"/>
      <c r="AB223" s="46"/>
      <c r="AC223" s="84"/>
    </row>
    <row r="224" spans="2:29" ht="15" customHeight="1" x14ac:dyDescent="0.25">
      <c r="B224" s="4"/>
      <c r="C224" s="5" t="s">
        <v>154</v>
      </c>
      <c r="D224" s="78"/>
      <c r="E224" s="78"/>
      <c r="F224" s="5"/>
      <c r="G224" s="88"/>
      <c r="H224" s="88"/>
      <c r="I224" s="88"/>
      <c r="J224" s="49" t="s">
        <v>123</v>
      </c>
      <c r="K224" s="6"/>
      <c r="L224" s="6"/>
      <c r="M224" s="6"/>
      <c r="N224" s="80">
        <v>7</v>
      </c>
      <c r="O224" s="6">
        <f>IF(N224="",0,1)</f>
        <v>1</v>
      </c>
      <c r="P224" s="82"/>
      <c r="Q224" s="46"/>
      <c r="R224" s="80">
        <v>14</v>
      </c>
      <c r="S224" s="6">
        <f>IF(R224="",0,1)</f>
        <v>1</v>
      </c>
      <c r="T224" s="82"/>
      <c r="U224" s="46"/>
      <c r="V224" s="79"/>
      <c r="W224" s="79"/>
      <c r="X224" s="79"/>
      <c r="Y224" s="46"/>
      <c r="Z224" s="79"/>
      <c r="AA224" s="46"/>
      <c r="AB224" s="46"/>
      <c r="AC224" s="84"/>
    </row>
    <row r="225" spans="2:29" ht="15" customHeight="1" x14ac:dyDescent="0.25">
      <c r="B225" s="4"/>
      <c r="C225" s="5" t="s">
        <v>90</v>
      </c>
      <c r="D225" s="78"/>
      <c r="E225" s="78"/>
      <c r="F225" s="5"/>
      <c r="G225" s="88"/>
      <c r="H225" s="88"/>
      <c r="I225" s="88"/>
      <c r="J225" s="6"/>
      <c r="K225" s="6"/>
      <c r="L225" s="6"/>
      <c r="M225" s="6"/>
      <c r="N225" s="80" t="s">
        <v>92</v>
      </c>
      <c r="O225" s="6">
        <f>IF(OR(N225="",N225="Zelt"),1,0)</f>
        <v>0</v>
      </c>
      <c r="P225" s="82"/>
      <c r="Q225" s="46"/>
      <c r="R225" s="80" t="s">
        <v>92</v>
      </c>
      <c r="S225" s="6">
        <f>IF(OR(R225="",R225="Zelt"),0,1)</f>
        <v>1</v>
      </c>
      <c r="T225" s="82"/>
      <c r="U225" s="46"/>
      <c r="V225" s="79"/>
      <c r="W225" s="79"/>
      <c r="X225" s="79"/>
      <c r="Y225" s="46"/>
      <c r="Z225" s="79"/>
      <c r="AA225" s="46"/>
      <c r="AB225" s="46"/>
      <c r="AC225" s="84"/>
    </row>
    <row r="226" spans="2:29" ht="15" customHeight="1" x14ac:dyDescent="0.25">
      <c r="B226" s="4"/>
      <c r="C226" s="5" t="s">
        <v>128</v>
      </c>
      <c r="D226" s="78"/>
      <c r="E226" s="78"/>
      <c r="F226" s="5"/>
      <c r="G226" s="88"/>
      <c r="H226" s="88"/>
      <c r="I226" s="88"/>
      <c r="J226" s="6"/>
      <c r="K226" s="6"/>
      <c r="L226" s="6"/>
      <c r="M226" s="6"/>
      <c r="N226" s="80" t="s">
        <v>93</v>
      </c>
      <c r="O226" s="6">
        <f>IF(OR(N226="",N226="ja"),1,0)</f>
        <v>1</v>
      </c>
      <c r="P226" s="82"/>
      <c r="Q226" s="46"/>
      <c r="R226" s="80" t="s">
        <v>93</v>
      </c>
      <c r="S226" s="6">
        <f>IF(OR(R226="",R226="ja"),1,0)</f>
        <v>1</v>
      </c>
      <c r="T226" s="82"/>
      <c r="U226" s="46"/>
      <c r="V226" s="79"/>
      <c r="W226" s="79"/>
      <c r="X226" s="79"/>
      <c r="Y226" s="46"/>
      <c r="Z226" s="79"/>
      <c r="AA226" s="46"/>
      <c r="AB226" s="46"/>
      <c r="AC226" s="84"/>
    </row>
    <row r="227" spans="2:29" ht="8.1" customHeight="1" x14ac:dyDescent="0.25">
      <c r="B227" s="4"/>
      <c r="C227" s="5"/>
      <c r="D227" s="78"/>
      <c r="E227" s="78"/>
      <c r="F227" s="78"/>
      <c r="G227" s="88"/>
      <c r="H227" s="88"/>
      <c r="I227" s="88"/>
      <c r="J227" s="49" t="s">
        <v>91</v>
      </c>
      <c r="K227" s="6"/>
      <c r="L227" s="6"/>
      <c r="M227" s="6"/>
      <c r="N227" s="46"/>
      <c r="O227" s="6"/>
      <c r="P227" s="82"/>
      <c r="Q227" s="46"/>
      <c r="R227" s="46"/>
      <c r="S227" s="6"/>
      <c r="T227" s="82"/>
      <c r="U227" s="46"/>
      <c r="V227" s="79"/>
      <c r="W227" s="79"/>
      <c r="X227" s="79"/>
      <c r="Y227" s="46"/>
      <c r="Z227" s="46"/>
      <c r="AA227" s="46"/>
      <c r="AB227" s="46"/>
      <c r="AC227" s="84"/>
    </row>
    <row r="228" spans="2:29" ht="15" customHeight="1" x14ac:dyDescent="0.25">
      <c r="B228" s="4"/>
      <c r="C228" s="101" t="s">
        <v>127</v>
      </c>
      <c r="D228" s="101"/>
      <c r="E228" s="101"/>
      <c r="F228" s="101"/>
      <c r="G228" s="88"/>
      <c r="H228" s="88"/>
      <c r="I228" s="88"/>
      <c r="J228" s="49" t="s">
        <v>92</v>
      </c>
      <c r="K228" s="6"/>
      <c r="L228" s="6"/>
      <c r="M228" s="6"/>
      <c r="N228" s="79"/>
      <c r="O228" s="6"/>
      <c r="P228" s="82"/>
      <c r="Q228" s="46"/>
      <c r="R228" s="79"/>
      <c r="S228" s="6"/>
      <c r="T228" s="82"/>
      <c r="U228" s="46"/>
      <c r="V228" s="79"/>
      <c r="W228" s="79"/>
      <c r="X228" s="79"/>
      <c r="Y228" s="46"/>
      <c r="Z228" s="79"/>
      <c r="AA228" s="46"/>
      <c r="AB228" s="46"/>
      <c r="AC228" s="84"/>
    </row>
    <row r="229" spans="2:29" ht="15" customHeight="1" x14ac:dyDescent="0.25">
      <c r="B229" s="4"/>
      <c r="C229" s="5" t="s">
        <v>154</v>
      </c>
      <c r="D229" s="78"/>
      <c r="E229" s="78"/>
      <c r="F229" s="78"/>
      <c r="G229" s="88"/>
      <c r="H229" s="88"/>
      <c r="I229" s="88"/>
      <c r="J229" s="60"/>
      <c r="K229" s="6"/>
      <c r="L229" s="6"/>
      <c r="M229" s="6"/>
      <c r="N229" s="80"/>
      <c r="O229" s="6">
        <f>IF(N229="",0,1)</f>
        <v>0</v>
      </c>
      <c r="P229" s="82"/>
      <c r="Q229" s="46"/>
      <c r="R229" s="80">
        <v>3</v>
      </c>
      <c r="S229" s="6">
        <f>IF(R229="",0,1)</f>
        <v>1</v>
      </c>
      <c r="T229" s="82"/>
      <c r="U229" s="46"/>
      <c r="V229" s="79"/>
      <c r="W229" s="79"/>
      <c r="X229" s="79"/>
      <c r="Y229" s="46"/>
      <c r="Z229" s="79"/>
      <c r="AA229" s="46"/>
      <c r="AB229" s="46"/>
      <c r="AC229" s="84"/>
    </row>
    <row r="230" spans="2:29" ht="15" customHeight="1" x14ac:dyDescent="0.25">
      <c r="B230" s="4"/>
      <c r="C230" s="5" t="s">
        <v>90</v>
      </c>
      <c r="D230" s="78"/>
      <c r="E230" s="78"/>
      <c r="F230" s="78"/>
      <c r="G230" s="88"/>
      <c r="H230" s="88"/>
      <c r="I230" s="88"/>
      <c r="J230" s="60"/>
      <c r="K230" s="6"/>
      <c r="L230" s="6"/>
      <c r="M230" s="6"/>
      <c r="N230" s="80" t="s">
        <v>92</v>
      </c>
      <c r="O230" s="6">
        <f>IF(OR(N230="",N230="Zelt"),1,0)</f>
        <v>0</v>
      </c>
      <c r="P230" s="82"/>
      <c r="Q230" s="46"/>
      <c r="R230" s="80" t="s">
        <v>92</v>
      </c>
      <c r="S230" s="6">
        <f>IF(OR(R230="",R230="Zelt"),0,1)</f>
        <v>1</v>
      </c>
      <c r="T230" s="82"/>
      <c r="U230" s="46"/>
      <c r="V230" s="79"/>
      <c r="W230" s="79"/>
      <c r="X230" s="79"/>
      <c r="Y230" s="46"/>
      <c r="Z230" s="79"/>
      <c r="AA230" s="46"/>
      <c r="AB230" s="46"/>
      <c r="AC230" s="84"/>
    </row>
    <row r="231" spans="2:29" ht="15" customHeight="1" x14ac:dyDescent="0.25">
      <c r="B231" s="4"/>
      <c r="C231" s="5" t="s">
        <v>128</v>
      </c>
      <c r="D231" s="78"/>
      <c r="E231" s="78"/>
      <c r="F231" s="78"/>
      <c r="G231" s="88"/>
      <c r="H231" s="88"/>
      <c r="I231" s="88"/>
      <c r="J231" s="89"/>
      <c r="K231" s="90"/>
      <c r="L231" s="90"/>
      <c r="M231" s="90"/>
      <c r="N231" s="80"/>
      <c r="O231" s="6">
        <f>IF(OR(N231="",N231="ja"),1,0)</f>
        <v>1</v>
      </c>
      <c r="P231" s="82"/>
      <c r="Q231" s="46"/>
      <c r="R231" s="80"/>
      <c r="S231" s="6">
        <f>IF(OR(R231="",R231="ja"),1,0)</f>
        <v>1</v>
      </c>
      <c r="T231" s="82"/>
      <c r="U231" s="46"/>
      <c r="V231" s="79"/>
      <c r="W231" s="79"/>
      <c r="X231" s="79"/>
      <c r="Y231" s="46"/>
      <c r="Z231" s="79"/>
      <c r="AA231" s="46"/>
      <c r="AB231" s="46"/>
      <c r="AC231" s="84"/>
    </row>
    <row r="232" spans="2:29" ht="8.1" customHeight="1" x14ac:dyDescent="0.25">
      <c r="B232" s="4"/>
      <c r="C232" s="5"/>
      <c r="D232" s="78"/>
      <c r="E232" s="78"/>
      <c r="F232" s="78"/>
      <c r="G232" s="88"/>
      <c r="H232" s="88"/>
      <c r="I232" s="88"/>
      <c r="J232" s="90"/>
      <c r="K232" s="90"/>
      <c r="L232" s="90"/>
      <c r="M232" s="90"/>
      <c r="N232" s="46"/>
      <c r="O232" s="6"/>
      <c r="P232" s="82"/>
      <c r="Q232" s="46"/>
      <c r="R232" s="46"/>
      <c r="S232" s="6"/>
      <c r="T232" s="82"/>
      <c r="U232" s="46"/>
      <c r="V232" s="79"/>
      <c r="W232" s="79"/>
      <c r="X232" s="79"/>
      <c r="Y232" s="46"/>
      <c r="Z232" s="46"/>
      <c r="AA232" s="46"/>
      <c r="AB232" s="46"/>
      <c r="AC232" s="84"/>
    </row>
    <row r="233" spans="2:29" ht="15" customHeight="1" x14ac:dyDescent="0.25">
      <c r="B233" s="4"/>
      <c r="C233" s="97" t="s">
        <v>94</v>
      </c>
      <c r="D233" s="98"/>
      <c r="E233" s="98"/>
      <c r="F233" s="98"/>
      <c r="G233" s="88"/>
      <c r="H233" s="88"/>
      <c r="I233" s="88"/>
      <c r="J233" s="89"/>
      <c r="K233" s="90"/>
      <c r="L233" s="90"/>
      <c r="M233" s="90"/>
      <c r="N233" s="80"/>
      <c r="O233" s="6">
        <f>N233/$D$15</f>
        <v>0</v>
      </c>
      <c r="P233" s="46">
        <f>IF(N224&lt;&gt;"",IF(O233&lt;0.5,0,IF(O233&gt;=0.75,2,1)),"")</f>
        <v>0</v>
      </c>
      <c r="Q233" s="46"/>
      <c r="R233" s="80"/>
      <c r="S233" s="6">
        <f>R233/$D$16</f>
        <v>0</v>
      </c>
      <c r="T233" s="46">
        <f>IF(R224&lt;&gt;"",IF(S233&lt;0.5,0,IF(S233&gt;=0.75,2,1)),"")</f>
        <v>0</v>
      </c>
      <c r="U233" s="46"/>
      <c r="V233" s="79"/>
      <c r="W233" s="79"/>
      <c r="X233" s="79"/>
      <c r="Y233" s="46"/>
      <c r="Z233" s="79"/>
      <c r="AA233" s="46"/>
      <c r="AB233" s="46"/>
      <c r="AC233" s="84"/>
    </row>
    <row r="234" spans="2:29" ht="8.1" customHeight="1" x14ac:dyDescent="0.25">
      <c r="B234" s="4"/>
      <c r="C234" s="5"/>
      <c r="D234" s="78"/>
      <c r="E234" s="78"/>
      <c r="F234" s="78"/>
      <c r="G234" s="88"/>
      <c r="H234" s="88"/>
      <c r="I234" s="88"/>
      <c r="J234" s="90"/>
      <c r="K234" s="90"/>
      <c r="L234" s="90"/>
      <c r="M234" s="90"/>
      <c r="N234" s="46"/>
      <c r="O234" s="6"/>
      <c r="P234" s="46"/>
      <c r="Q234" s="46"/>
      <c r="R234" s="46"/>
      <c r="S234" s="6"/>
      <c r="T234" s="46"/>
      <c r="U234" s="46"/>
      <c r="V234" s="79"/>
      <c r="W234" s="79"/>
      <c r="X234" s="79"/>
      <c r="Y234" s="46"/>
      <c r="Z234" s="46"/>
      <c r="AA234" s="46"/>
      <c r="AB234" s="46"/>
      <c r="AC234" s="84"/>
    </row>
    <row r="235" spans="2:29" ht="15" customHeight="1" x14ac:dyDescent="0.25">
      <c r="B235" s="4"/>
      <c r="C235" s="97" t="s">
        <v>96</v>
      </c>
      <c r="D235" s="98"/>
      <c r="E235" s="98"/>
      <c r="F235" s="98"/>
      <c r="G235" s="88"/>
      <c r="H235" s="88"/>
      <c r="I235" s="88"/>
      <c r="J235" s="89"/>
      <c r="K235" s="90"/>
      <c r="L235" s="90"/>
      <c r="M235" s="90"/>
      <c r="N235" s="80"/>
      <c r="O235" s="6">
        <f>N235/$D$15</f>
        <v>0</v>
      </c>
      <c r="P235" s="46" t="str">
        <f>IF(N229&lt;&gt;"",IF(O235&lt;0.5,0,IF(O235&gt;=0.75,2,1)),"")</f>
        <v/>
      </c>
      <c r="Q235" s="46"/>
      <c r="R235" s="80"/>
      <c r="S235" s="6">
        <f>R235/$D$16</f>
        <v>0</v>
      </c>
      <c r="T235" s="46">
        <f>IF(R229&lt;&gt;"",IF(S235&lt;0.5,0,IF(S235&gt;=0.75,2,1)),"")</f>
        <v>0</v>
      </c>
      <c r="U235" s="46"/>
      <c r="V235" s="79"/>
      <c r="W235" s="79"/>
      <c r="X235" s="79"/>
      <c r="Y235" s="46"/>
      <c r="Z235" s="79"/>
      <c r="AA235" s="46"/>
      <c r="AB235" s="46"/>
      <c r="AC235" s="84"/>
    </row>
    <row r="236" spans="2:29" ht="8.1" customHeight="1" x14ac:dyDescent="0.25">
      <c r="B236" s="4"/>
      <c r="C236" s="5"/>
      <c r="D236" s="78"/>
      <c r="E236" s="78"/>
      <c r="F236" s="78"/>
      <c r="G236" s="88"/>
      <c r="H236" s="88"/>
      <c r="I236" s="88"/>
      <c r="J236" s="90"/>
      <c r="K236" s="90"/>
      <c r="L236" s="90"/>
      <c r="M236" s="90"/>
      <c r="N236" s="46"/>
      <c r="O236" s="6"/>
      <c r="P236" s="46"/>
      <c r="Q236" s="46"/>
      <c r="R236" s="46"/>
      <c r="S236" s="6"/>
      <c r="T236" s="46"/>
      <c r="U236" s="46"/>
      <c r="V236" s="79"/>
      <c r="W236" s="79"/>
      <c r="X236" s="79"/>
      <c r="Y236" s="46"/>
      <c r="Z236" s="46"/>
      <c r="AA236" s="46"/>
      <c r="AB236" s="46"/>
      <c r="AC236" s="84"/>
    </row>
    <row r="237" spans="2:29" ht="15" customHeight="1" x14ac:dyDescent="0.25">
      <c r="B237" s="4"/>
      <c r="C237" s="97" t="s">
        <v>95</v>
      </c>
      <c r="D237" s="98"/>
      <c r="E237" s="98"/>
      <c r="F237" s="98"/>
      <c r="G237" s="88"/>
      <c r="H237" s="88"/>
      <c r="I237" s="88"/>
      <c r="J237" s="89"/>
      <c r="K237" s="90"/>
      <c r="L237" s="90"/>
      <c r="M237" s="90"/>
      <c r="N237" s="80"/>
      <c r="O237" s="6">
        <f>N237/$E$15</f>
        <v>0</v>
      </c>
      <c r="P237" s="46">
        <f>IF(N224&lt;&gt;"",IF(O237&lt;0.5,0,IF(O237&gt;=0.75,2,1)),"")</f>
        <v>0</v>
      </c>
      <c r="Q237" s="46"/>
      <c r="R237" s="80"/>
      <c r="S237" s="6">
        <f>R237/$E$16</f>
        <v>0</v>
      </c>
      <c r="T237" s="46">
        <f>IF(R224&lt;&gt;"",IF(S237&lt;0.5,0,IF(S237&gt;=0.75,2,1)),"")</f>
        <v>0</v>
      </c>
      <c r="U237" s="46"/>
      <c r="V237" s="79"/>
      <c r="W237" s="79"/>
      <c r="X237" s="79"/>
      <c r="Y237" s="46"/>
      <c r="Z237" s="79"/>
      <c r="AA237" s="46"/>
      <c r="AB237" s="46"/>
      <c r="AC237" s="84"/>
    </row>
    <row r="238" spans="2:29" ht="8.1" customHeight="1" x14ac:dyDescent="0.25">
      <c r="B238" s="4"/>
      <c r="C238" s="5"/>
      <c r="D238" s="78"/>
      <c r="E238" s="78"/>
      <c r="F238" s="78"/>
      <c r="G238" s="88"/>
      <c r="H238" s="88"/>
      <c r="I238" s="88"/>
      <c r="J238" s="90"/>
      <c r="K238" s="90"/>
      <c r="L238" s="90"/>
      <c r="M238" s="90"/>
      <c r="N238" s="46"/>
      <c r="O238" s="6"/>
      <c r="P238" s="46"/>
      <c r="Q238" s="46"/>
      <c r="R238" s="46"/>
      <c r="S238" s="6"/>
      <c r="T238" s="46"/>
      <c r="U238" s="46"/>
      <c r="V238" s="79"/>
      <c r="W238" s="79"/>
      <c r="X238" s="79"/>
      <c r="Y238" s="46"/>
      <c r="Z238" s="46"/>
      <c r="AA238" s="46"/>
      <c r="AB238" s="46"/>
      <c r="AC238" s="84"/>
    </row>
    <row r="239" spans="2:29" ht="15" customHeight="1" x14ac:dyDescent="0.25">
      <c r="B239" s="4"/>
      <c r="C239" s="97" t="s">
        <v>97</v>
      </c>
      <c r="D239" s="98"/>
      <c r="E239" s="98"/>
      <c r="F239" s="98"/>
      <c r="G239" s="88"/>
      <c r="H239" s="88"/>
      <c r="I239" s="88"/>
      <c r="J239" s="89"/>
      <c r="K239" s="90"/>
      <c r="L239" s="90"/>
      <c r="M239" s="90"/>
      <c r="N239" s="80"/>
      <c r="O239" s="6">
        <f>N239/$E$15</f>
        <v>0</v>
      </c>
      <c r="P239" s="46" t="str">
        <f>IF(N229&lt;&gt;"",IF(O239&lt;0.5,0,IF(O239&gt;=0.75,2,1)),"")</f>
        <v/>
      </c>
      <c r="Q239" s="46"/>
      <c r="R239" s="80"/>
      <c r="S239" s="6">
        <f>R239/$E$16</f>
        <v>0</v>
      </c>
      <c r="T239" s="46">
        <f>IF(R229&lt;&gt;"",IF(S239&lt;0.5,0,IF(S239&gt;=0.75,2,1)),"")</f>
        <v>0</v>
      </c>
      <c r="U239" s="46"/>
      <c r="V239" s="79"/>
      <c r="W239" s="79"/>
      <c r="X239" s="79"/>
      <c r="Y239" s="46"/>
      <c r="Z239" s="79"/>
      <c r="AA239" s="46"/>
      <c r="AB239" s="46"/>
      <c r="AC239" s="84"/>
    </row>
    <row r="240" spans="2:29" ht="8.1" customHeight="1" x14ac:dyDescent="0.25">
      <c r="B240" s="4"/>
      <c r="C240" s="5"/>
      <c r="D240" s="5"/>
      <c r="E240" s="5"/>
      <c r="F240" s="5"/>
      <c r="G240" s="88"/>
      <c r="H240" s="88"/>
      <c r="I240" s="88"/>
      <c r="J240" s="90"/>
      <c r="K240" s="90"/>
      <c r="L240" s="90"/>
      <c r="M240" s="90"/>
      <c r="N240" s="46"/>
      <c r="O240" s="6"/>
      <c r="P240" s="46"/>
      <c r="Q240" s="46"/>
      <c r="R240" s="46"/>
      <c r="S240" s="6"/>
      <c r="T240" s="46"/>
      <c r="U240" s="46"/>
      <c r="V240" s="79"/>
      <c r="W240" s="79"/>
      <c r="X240" s="79"/>
      <c r="Y240" s="46"/>
      <c r="Z240" s="46"/>
      <c r="AA240" s="46"/>
      <c r="AB240" s="46"/>
      <c r="AC240" s="84"/>
    </row>
    <row r="241" spans="2:29" ht="15" customHeight="1" x14ac:dyDescent="0.25">
      <c r="B241" s="4"/>
      <c r="C241" s="92" t="s">
        <v>134</v>
      </c>
      <c r="D241" s="92"/>
      <c r="E241" s="92"/>
      <c r="F241" s="92"/>
      <c r="G241" s="82"/>
      <c r="H241" s="82"/>
      <c r="I241" s="82"/>
      <c r="J241" s="79"/>
      <c r="K241" s="46"/>
      <c r="L241" s="46"/>
      <c r="M241" s="46"/>
      <c r="N241" s="79"/>
      <c r="O241" s="6"/>
      <c r="P241" s="46"/>
      <c r="Q241" s="46"/>
      <c r="R241" s="79"/>
      <c r="S241" s="6"/>
      <c r="T241" s="46"/>
      <c r="U241" s="46"/>
      <c r="V241" s="80" t="s">
        <v>93</v>
      </c>
      <c r="W241" s="46"/>
      <c r="X241" s="46">
        <f>IF(V241&lt;&gt;"",IF(V241="ja",0,2),"")</f>
        <v>0</v>
      </c>
      <c r="Y241" s="46"/>
      <c r="Z241" s="79"/>
      <c r="AA241" s="46"/>
      <c r="AB241" s="46"/>
      <c r="AC241" s="84"/>
    </row>
    <row r="242" spans="2:29" ht="15" customHeight="1" x14ac:dyDescent="0.25">
      <c r="B242" s="4"/>
      <c r="C242" s="92"/>
      <c r="D242" s="92"/>
      <c r="E242" s="92"/>
      <c r="F242" s="92"/>
      <c r="G242" s="82"/>
      <c r="H242" s="82"/>
      <c r="I242" s="82"/>
      <c r="J242" s="79"/>
      <c r="K242" s="46"/>
      <c r="L242" s="46"/>
      <c r="M242" s="46"/>
      <c r="N242" s="79"/>
      <c r="O242" s="6"/>
      <c r="P242" s="46"/>
      <c r="Q242" s="46"/>
      <c r="R242" s="79"/>
      <c r="S242" s="6"/>
      <c r="T242" s="46"/>
      <c r="U242" s="46"/>
      <c r="V242" s="79"/>
      <c r="W242" s="46"/>
      <c r="X242" s="46"/>
      <c r="Y242" s="46"/>
      <c r="Z242" s="79"/>
      <c r="AA242" s="46"/>
      <c r="AB242" s="46"/>
      <c r="AC242" s="84"/>
    </row>
    <row r="243" spans="2:29" ht="8.1" customHeight="1" x14ac:dyDescent="0.25">
      <c r="B243" s="4"/>
      <c r="C243" s="76"/>
      <c r="D243" s="76"/>
      <c r="E243" s="76"/>
      <c r="F243" s="76"/>
      <c r="G243" s="82"/>
      <c r="H243" s="82"/>
      <c r="I243" s="82"/>
      <c r="J243" s="79"/>
      <c r="K243" s="46"/>
      <c r="L243" s="46"/>
      <c r="M243" s="46"/>
      <c r="N243" s="79"/>
      <c r="O243" s="6"/>
      <c r="P243" s="46"/>
      <c r="Q243" s="46"/>
      <c r="R243" s="79"/>
      <c r="S243" s="6"/>
      <c r="T243" s="46"/>
      <c r="U243" s="46"/>
      <c r="V243" s="79"/>
      <c r="W243" s="46"/>
      <c r="X243" s="46"/>
      <c r="Y243" s="46"/>
      <c r="Z243" s="79"/>
      <c r="AA243" s="46"/>
      <c r="AB243" s="46"/>
      <c r="AC243" s="84"/>
    </row>
    <row r="244" spans="2:29" ht="15" customHeight="1" x14ac:dyDescent="0.25">
      <c r="B244" s="4"/>
      <c r="C244" s="92" t="s">
        <v>153</v>
      </c>
      <c r="D244" s="92"/>
      <c r="E244" s="92"/>
      <c r="F244" s="92"/>
      <c r="G244" s="82"/>
      <c r="H244" s="82"/>
      <c r="I244" s="82"/>
      <c r="J244" s="79"/>
      <c r="K244" s="46"/>
      <c r="L244" s="46"/>
      <c r="M244" s="46"/>
      <c r="N244" s="79"/>
      <c r="O244" s="6"/>
      <c r="P244" s="46"/>
      <c r="Q244" s="46"/>
      <c r="R244" s="79"/>
      <c r="S244" s="6"/>
      <c r="T244" s="46"/>
      <c r="U244" s="46"/>
      <c r="V244" s="80">
        <v>2</v>
      </c>
      <c r="W244" s="46"/>
      <c r="X244" s="46">
        <f>IF(AND(V244&gt;2,V244&lt;6),2,IF(AND(V244&gt;1,V244&lt;8),1,0))</f>
        <v>1</v>
      </c>
      <c r="Y244" s="46"/>
      <c r="Z244" s="79"/>
      <c r="AA244" s="46"/>
      <c r="AB244" s="46"/>
      <c r="AC244" s="84"/>
    </row>
    <row r="245" spans="2:29" ht="8.1" customHeight="1" x14ac:dyDescent="0.25">
      <c r="B245" s="4"/>
      <c r="C245" s="76"/>
      <c r="D245" s="76"/>
      <c r="E245" s="76"/>
      <c r="F245" s="76"/>
      <c r="G245" s="82"/>
      <c r="H245" s="82"/>
      <c r="I245" s="82"/>
      <c r="J245" s="79"/>
      <c r="K245" s="46"/>
      <c r="L245" s="46"/>
      <c r="M245" s="46"/>
      <c r="N245" s="79"/>
      <c r="O245" s="6"/>
      <c r="P245" s="46"/>
      <c r="Q245" s="46"/>
      <c r="R245" s="79"/>
      <c r="S245" s="6"/>
      <c r="T245" s="46"/>
      <c r="U245" s="46"/>
      <c r="V245" s="79"/>
      <c r="W245" s="46"/>
      <c r="X245" s="46"/>
      <c r="Y245" s="46"/>
      <c r="Z245" s="79"/>
      <c r="AA245" s="46"/>
      <c r="AB245" s="46"/>
      <c r="AC245" s="84"/>
    </row>
    <row r="246" spans="2:29" ht="15" customHeight="1" x14ac:dyDescent="0.25">
      <c r="B246" s="4"/>
      <c r="C246" s="97" t="s">
        <v>124</v>
      </c>
      <c r="D246" s="98"/>
      <c r="E246" s="98"/>
      <c r="F246" s="98"/>
      <c r="G246" s="82"/>
      <c r="H246" s="82"/>
      <c r="I246" s="82"/>
      <c r="J246" s="80" t="s">
        <v>93</v>
      </c>
      <c r="K246" s="46"/>
      <c r="L246" s="46">
        <f>IF(J246="ja",2,0)</f>
        <v>2</v>
      </c>
      <c r="M246" s="46"/>
      <c r="N246" s="80" t="s">
        <v>93</v>
      </c>
      <c r="O246" s="6"/>
      <c r="P246" s="46">
        <f>IF(N246="ja",2,0)</f>
        <v>2</v>
      </c>
      <c r="Q246" s="46"/>
      <c r="R246" s="80" t="s">
        <v>93</v>
      </c>
      <c r="S246" s="6"/>
      <c r="T246" s="46">
        <f>IF(R246="ja",2,0)</f>
        <v>2</v>
      </c>
      <c r="U246" s="46"/>
      <c r="V246" s="80" t="s">
        <v>93</v>
      </c>
      <c r="W246" s="46"/>
      <c r="X246" s="46">
        <f>IF(V246="ja",2,0)</f>
        <v>2</v>
      </c>
      <c r="Y246" s="46"/>
      <c r="Z246" s="79"/>
      <c r="AA246" s="46"/>
      <c r="AB246" s="46"/>
      <c r="AC246" s="84"/>
    </row>
    <row r="247" spans="2:29" ht="15" customHeight="1" thickBot="1" x14ac:dyDescent="0.3">
      <c r="B247" s="11"/>
      <c r="C247" s="12"/>
      <c r="D247" s="12"/>
      <c r="E247" s="12"/>
      <c r="F247" s="12"/>
      <c r="G247" s="82"/>
      <c r="H247" s="82"/>
      <c r="I247" s="82"/>
      <c r="J247" s="83"/>
      <c r="K247" s="83"/>
      <c r="L247" s="83"/>
      <c r="M247" s="83"/>
      <c r="N247" s="83"/>
      <c r="O247" s="83"/>
      <c r="P247" s="83"/>
      <c r="Q247" s="83"/>
      <c r="R247" s="83"/>
      <c r="S247" s="83"/>
      <c r="T247" s="83"/>
      <c r="U247" s="83"/>
      <c r="V247" s="83"/>
      <c r="W247" s="83"/>
      <c r="X247" s="83"/>
      <c r="Y247" s="83"/>
      <c r="Z247" s="83"/>
      <c r="AA247" s="83"/>
      <c r="AB247" s="83"/>
      <c r="AC247" s="86"/>
    </row>
  </sheetData>
  <mergeCells count="57">
    <mergeCell ref="C241:F242"/>
    <mergeCell ref="C244:F244"/>
    <mergeCell ref="C246:F246"/>
    <mergeCell ref="C223:F223"/>
    <mergeCell ref="C228:F228"/>
    <mergeCell ref="C233:F233"/>
    <mergeCell ref="C235:F235"/>
    <mergeCell ref="C237:F237"/>
    <mergeCell ref="C239:F239"/>
    <mergeCell ref="C222:F222"/>
    <mergeCell ref="C207:F208"/>
    <mergeCell ref="C209:F209"/>
    <mergeCell ref="C210:F210"/>
    <mergeCell ref="C211:F211"/>
    <mergeCell ref="C213:F213"/>
    <mergeCell ref="C214:F214"/>
    <mergeCell ref="C215:F215"/>
    <mergeCell ref="C216:F216"/>
    <mergeCell ref="C217:F218"/>
    <mergeCell ref="C219:F219"/>
    <mergeCell ref="C220:F220"/>
    <mergeCell ref="C205:F205"/>
    <mergeCell ref="C108:F108"/>
    <mergeCell ref="C136:F137"/>
    <mergeCell ref="C170:E171"/>
    <mergeCell ref="C182:F182"/>
    <mergeCell ref="C184:F184"/>
    <mergeCell ref="C186:F186"/>
    <mergeCell ref="C188:F188"/>
    <mergeCell ref="C190:F190"/>
    <mergeCell ref="C192:F192"/>
    <mergeCell ref="C194:F194"/>
    <mergeCell ref="C203:F203"/>
    <mergeCell ref="C107:F107"/>
    <mergeCell ref="C84:F84"/>
    <mergeCell ref="C85:F85"/>
    <mergeCell ref="C87:F88"/>
    <mergeCell ref="C95:F96"/>
    <mergeCell ref="C98:F98"/>
    <mergeCell ref="C99:F99"/>
    <mergeCell ref="C100:F100"/>
    <mergeCell ref="C101:F101"/>
    <mergeCell ref="C103:F103"/>
    <mergeCell ref="C105:F105"/>
    <mergeCell ref="C106:F106"/>
    <mergeCell ref="C83:F83"/>
    <mergeCell ref="C10:F11"/>
    <mergeCell ref="C43:F43"/>
    <mergeCell ref="C56:F57"/>
    <mergeCell ref="C59:F59"/>
    <mergeCell ref="C60:F60"/>
    <mergeCell ref="C61:F61"/>
    <mergeCell ref="C62:F62"/>
    <mergeCell ref="C63:F64"/>
    <mergeCell ref="C71:F72"/>
    <mergeCell ref="C79:F80"/>
    <mergeCell ref="C82:F82"/>
  </mergeCells>
  <conditionalFormatting sqref="L246 P246 T246 X246 L182 L184 L186 L188 L192 AB203 P182 P184 P186 P188 P192 T182 T184 T186 T188 T192 X182 X184 X186 X241 X192 AB182 L203 AB186 T203 H136 L194 P194 T194 X194 P203 X203 AB208 L208 T208 P208 X208 AB213 L213 T213 P213 X213 P222 T222 H173 P233 P237 P235 P239 T233 T237 T235 T239 H175 H177 H56 H21 H10 H63 H166 H71 H79 H87 H103 H123 H129 H162 H164 H95 H168 L190 P190 T190 X190 X244">
    <cfRule type="cellIs" dxfId="107" priority="7" operator="equal">
      <formula>2</formula>
    </cfRule>
    <cfRule type="cellIs" dxfId="106" priority="8" operator="equal">
      <formula>0</formula>
    </cfRule>
    <cfRule type="cellIs" dxfId="105" priority="9" operator="equal">
      <formula>1</formula>
    </cfRule>
  </conditionalFormatting>
  <conditionalFormatting sqref="L180 P180 T180 X180 AB180 H121 H154 H41 H8 H6 H180">
    <cfRule type="cellIs" dxfId="104" priority="4" operator="between">
      <formula>0.5</formula>
      <formula>1.4</formula>
    </cfRule>
    <cfRule type="cellIs" dxfId="103" priority="5" operator="greaterThanOrEqual">
      <formula>1.5</formula>
    </cfRule>
    <cfRule type="cellIs" dxfId="102" priority="6" operator="lessThan">
      <formula>0.5</formula>
    </cfRule>
  </conditionalFormatting>
  <conditionalFormatting sqref="L246 P246 T246 P233 P237 P235 P239 T233 T237 T235 T239">
    <cfRule type="cellIs" dxfId="101" priority="1" operator="equal">
      <formula>2</formula>
    </cfRule>
    <cfRule type="cellIs" dxfId="100" priority="2" operator="equal">
      <formula>0</formula>
    </cfRule>
    <cfRule type="cellIs" dxfId="99" priority="3" operator="equal">
      <formula>1</formula>
    </cfRule>
  </conditionalFormatting>
  <dataValidations count="13">
    <dataValidation type="list" allowBlank="1" showInputMessage="1" showErrorMessage="1" sqref="D24:D38">
      <formula1>$E$24:$E$29</formula1>
    </dataValidation>
    <dataValidation type="list" allowBlank="1" showInputMessage="1" showErrorMessage="1" sqref="D46:D54">
      <formula1>$E$46:$E$49</formula1>
    </dataValidation>
    <dataValidation type="list" allowBlank="1" showInputMessage="1" showErrorMessage="1" sqref="C59">
      <formula1>$C$60:$C$62</formula1>
    </dataValidation>
    <dataValidation type="list" allowBlank="1" showInputMessage="1" showErrorMessage="1" sqref="C105">
      <formula1>$C$106:$C$108</formula1>
    </dataValidation>
    <dataValidation type="list" allowBlank="1" showInputMessage="1" showErrorMessage="1" sqref="C98">
      <formula1>$C$99:$C$101</formula1>
    </dataValidation>
    <dataValidation type="list" allowBlank="1" showInputMessage="1" showErrorMessage="1" sqref="C90">
      <formula1>$C$91:$C$93</formula1>
    </dataValidation>
    <dataValidation type="list" allowBlank="1" showInputMessage="1" showErrorMessage="1" sqref="C82">
      <formula1>$C$83:$C$85</formula1>
    </dataValidation>
    <dataValidation type="list" allowBlank="1" showInputMessage="1" showErrorMessage="1" sqref="C74">
      <formula1>$C$75:$C$77</formula1>
    </dataValidation>
    <dataValidation type="list" allowBlank="1" showInputMessage="1" showErrorMessage="1" sqref="C66">
      <formula1>$C$67:$C$69</formula1>
    </dataValidation>
    <dataValidation type="list" allowBlank="1" showInputMessage="1" showErrorMessage="1" sqref="J231">
      <formula1>$J$223:$J$224</formula1>
    </dataValidation>
    <dataValidation type="list" allowBlank="1" showInputMessage="1" showErrorMessage="1" sqref="J230">
      <formula1>$J$227:$J$228</formula1>
    </dataValidation>
    <dataValidation type="list" allowBlank="1" showInputMessage="1" showErrorMessage="1" sqref="V241 V246 N246 R246 N226 R226 R231 N231 J246">
      <formula1>$J$223:$J$225</formula1>
    </dataValidation>
    <dataValidation type="list" allowBlank="1" showInputMessage="1" showErrorMessage="1" sqref="N225 R225 N230 R230">
      <formula1>$J$227:$J$229</formula1>
    </dataValidation>
  </dataValidations>
  <pageMargins left="0.7" right="0.7" top="0.78740157499999996" bottom="0.78740157499999996"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0</xdr:colOff>
                    <xdr:row>13</xdr:row>
                    <xdr:rowOff>0</xdr:rowOff>
                  </from>
                  <to>
                    <xdr:col>2</xdr:col>
                    <xdr:colOff>1057275</xdr:colOff>
                    <xdr:row>14</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0</xdr:colOff>
                    <xdr:row>14</xdr:row>
                    <xdr:rowOff>0</xdr:rowOff>
                  </from>
                  <to>
                    <xdr:col>2</xdr:col>
                    <xdr:colOff>1057275</xdr:colOff>
                    <xdr:row>15</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0</xdr:colOff>
                    <xdr:row>15</xdr:row>
                    <xdr:rowOff>0</xdr:rowOff>
                  </from>
                  <to>
                    <xdr:col>2</xdr:col>
                    <xdr:colOff>1057275</xdr:colOff>
                    <xdr:row>16</xdr:row>
                    <xdr:rowOff>19050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0</xdr:colOff>
                    <xdr:row>16</xdr:row>
                    <xdr:rowOff>0</xdr:rowOff>
                  </from>
                  <to>
                    <xdr:col>2</xdr:col>
                    <xdr:colOff>1057275</xdr:colOff>
                    <xdr:row>17</xdr:row>
                    <xdr:rowOff>19050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xdr:col>
                    <xdr:colOff>0</xdr:colOff>
                    <xdr:row>17</xdr:row>
                    <xdr:rowOff>0</xdr:rowOff>
                  </from>
                  <to>
                    <xdr:col>2</xdr:col>
                    <xdr:colOff>1057275</xdr:colOff>
                    <xdr:row>18</xdr:row>
                    <xdr:rowOff>38100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xdr:col>
                    <xdr:colOff>0</xdr:colOff>
                    <xdr:row>124</xdr:row>
                    <xdr:rowOff>0</xdr:rowOff>
                  </from>
                  <to>
                    <xdr:col>2</xdr:col>
                    <xdr:colOff>2162175</xdr:colOff>
                    <xdr:row>125</xdr:row>
                    <xdr:rowOff>38100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xdr:col>
                    <xdr:colOff>0</xdr:colOff>
                    <xdr:row>125</xdr:row>
                    <xdr:rowOff>0</xdr:rowOff>
                  </from>
                  <to>
                    <xdr:col>2</xdr:col>
                    <xdr:colOff>1104900</xdr:colOff>
                    <xdr:row>126</xdr:row>
                    <xdr:rowOff>19050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xdr:col>
                    <xdr:colOff>0</xdr:colOff>
                    <xdr:row>126</xdr:row>
                    <xdr:rowOff>0</xdr:rowOff>
                  </from>
                  <to>
                    <xdr:col>2</xdr:col>
                    <xdr:colOff>2162175</xdr:colOff>
                    <xdr:row>127</xdr:row>
                    <xdr:rowOff>38100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xdr:col>
                    <xdr:colOff>0</xdr:colOff>
                    <xdr:row>130</xdr:row>
                    <xdr:rowOff>0</xdr:rowOff>
                  </from>
                  <to>
                    <xdr:col>2</xdr:col>
                    <xdr:colOff>1104900</xdr:colOff>
                    <xdr:row>131</xdr:row>
                    <xdr:rowOff>19050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xdr:col>
                    <xdr:colOff>0</xdr:colOff>
                    <xdr:row>131</xdr:row>
                    <xdr:rowOff>0</xdr:rowOff>
                  </from>
                  <to>
                    <xdr:col>2</xdr:col>
                    <xdr:colOff>1104900</xdr:colOff>
                    <xdr:row>132</xdr:row>
                    <xdr:rowOff>19050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xdr:col>
                    <xdr:colOff>0</xdr:colOff>
                    <xdr:row>132</xdr:row>
                    <xdr:rowOff>0</xdr:rowOff>
                  </from>
                  <to>
                    <xdr:col>2</xdr:col>
                    <xdr:colOff>1104900</xdr:colOff>
                    <xdr:row>133</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xdr:col>
                    <xdr:colOff>0</xdr:colOff>
                    <xdr:row>133</xdr:row>
                    <xdr:rowOff>0</xdr:rowOff>
                  </from>
                  <to>
                    <xdr:col>2</xdr:col>
                    <xdr:colOff>1104900</xdr:colOff>
                    <xdr:row>134</xdr:row>
                    <xdr:rowOff>19050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xdr:col>
                    <xdr:colOff>0</xdr:colOff>
                    <xdr:row>138</xdr:row>
                    <xdr:rowOff>0</xdr:rowOff>
                  </from>
                  <to>
                    <xdr:col>2</xdr:col>
                    <xdr:colOff>2162175</xdr:colOff>
                    <xdr:row>139</xdr:row>
                    <xdr:rowOff>38100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xdr:col>
                    <xdr:colOff>0</xdr:colOff>
                    <xdr:row>139</xdr:row>
                    <xdr:rowOff>0</xdr:rowOff>
                  </from>
                  <to>
                    <xdr:col>2</xdr:col>
                    <xdr:colOff>1104900</xdr:colOff>
                    <xdr:row>140</xdr:row>
                    <xdr:rowOff>19050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xdr:col>
                    <xdr:colOff>0</xdr:colOff>
                    <xdr:row>140</xdr:row>
                    <xdr:rowOff>0</xdr:rowOff>
                  </from>
                  <to>
                    <xdr:col>2</xdr:col>
                    <xdr:colOff>2162175</xdr:colOff>
                    <xdr:row>141</xdr:row>
                    <xdr:rowOff>38100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2</xdr:col>
                    <xdr:colOff>0</xdr:colOff>
                    <xdr:row>141</xdr:row>
                    <xdr:rowOff>0</xdr:rowOff>
                  </from>
                  <to>
                    <xdr:col>2</xdr:col>
                    <xdr:colOff>2162175</xdr:colOff>
                    <xdr:row>142</xdr:row>
                    <xdr:rowOff>38100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2</xdr:col>
                    <xdr:colOff>0</xdr:colOff>
                    <xdr:row>142</xdr:row>
                    <xdr:rowOff>0</xdr:rowOff>
                  </from>
                  <to>
                    <xdr:col>2</xdr:col>
                    <xdr:colOff>1104900</xdr:colOff>
                    <xdr:row>143</xdr:row>
                    <xdr:rowOff>19050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2</xdr:col>
                    <xdr:colOff>0</xdr:colOff>
                    <xdr:row>146</xdr:row>
                    <xdr:rowOff>0</xdr:rowOff>
                  </from>
                  <to>
                    <xdr:col>2</xdr:col>
                    <xdr:colOff>1104900</xdr:colOff>
                    <xdr:row>147</xdr:row>
                    <xdr:rowOff>19050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2</xdr:col>
                    <xdr:colOff>0</xdr:colOff>
                    <xdr:row>147</xdr:row>
                    <xdr:rowOff>0</xdr:rowOff>
                  </from>
                  <to>
                    <xdr:col>2</xdr:col>
                    <xdr:colOff>2162175</xdr:colOff>
                    <xdr:row>148</xdr:row>
                    <xdr:rowOff>38100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2</xdr:col>
                    <xdr:colOff>0</xdr:colOff>
                    <xdr:row>148</xdr:row>
                    <xdr:rowOff>0</xdr:rowOff>
                  </from>
                  <to>
                    <xdr:col>2</xdr:col>
                    <xdr:colOff>1104900</xdr:colOff>
                    <xdr:row>149</xdr:row>
                    <xdr:rowOff>19050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2</xdr:col>
                    <xdr:colOff>0</xdr:colOff>
                    <xdr:row>149</xdr:row>
                    <xdr:rowOff>0</xdr:rowOff>
                  </from>
                  <to>
                    <xdr:col>2</xdr:col>
                    <xdr:colOff>1104900</xdr:colOff>
                    <xdr:row>150</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xdr:col>
                    <xdr:colOff>0</xdr:colOff>
                    <xdr:row>150</xdr:row>
                    <xdr:rowOff>0</xdr:rowOff>
                  </from>
                  <to>
                    <xdr:col>2</xdr:col>
                    <xdr:colOff>2162175</xdr:colOff>
                    <xdr:row>151</xdr:row>
                    <xdr:rowOff>38100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xdr:col>
                    <xdr:colOff>0</xdr:colOff>
                    <xdr:row>111</xdr:row>
                    <xdr:rowOff>0</xdr:rowOff>
                  </from>
                  <to>
                    <xdr:col>2</xdr:col>
                    <xdr:colOff>2162175</xdr:colOff>
                    <xdr:row>112</xdr:row>
                    <xdr:rowOff>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xdr:col>
                    <xdr:colOff>0</xdr:colOff>
                    <xdr:row>112</xdr:row>
                    <xdr:rowOff>0</xdr:rowOff>
                  </from>
                  <to>
                    <xdr:col>2</xdr:col>
                    <xdr:colOff>2162175</xdr:colOff>
                    <xdr:row>113</xdr:row>
                    <xdr:rowOff>38100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xdr:col>
                    <xdr:colOff>0</xdr:colOff>
                    <xdr:row>113</xdr:row>
                    <xdr:rowOff>0</xdr:rowOff>
                  </from>
                  <to>
                    <xdr:col>2</xdr:col>
                    <xdr:colOff>2162175</xdr:colOff>
                    <xdr:row>114</xdr:row>
                    <xdr:rowOff>38100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xdr:col>
                    <xdr:colOff>0</xdr:colOff>
                    <xdr:row>114</xdr:row>
                    <xdr:rowOff>0</xdr:rowOff>
                  </from>
                  <to>
                    <xdr:col>2</xdr:col>
                    <xdr:colOff>1104900</xdr:colOff>
                    <xdr:row>115</xdr:row>
                    <xdr:rowOff>19050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xdr:col>
                    <xdr:colOff>0</xdr:colOff>
                    <xdr:row>115</xdr:row>
                    <xdr:rowOff>0</xdr:rowOff>
                  </from>
                  <to>
                    <xdr:col>2</xdr:col>
                    <xdr:colOff>723900</xdr:colOff>
                    <xdr:row>116</xdr:row>
                    <xdr:rowOff>38100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xdr:col>
                    <xdr:colOff>0</xdr:colOff>
                    <xdr:row>172</xdr:row>
                    <xdr:rowOff>0</xdr:rowOff>
                  </from>
                  <to>
                    <xdr:col>2</xdr:col>
                    <xdr:colOff>1104900</xdr:colOff>
                    <xdr:row>173</xdr:row>
                    <xdr:rowOff>19050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xdr:col>
                    <xdr:colOff>0</xdr:colOff>
                    <xdr:row>174</xdr:row>
                    <xdr:rowOff>0</xdr:rowOff>
                  </from>
                  <to>
                    <xdr:col>2</xdr:col>
                    <xdr:colOff>1104900</xdr:colOff>
                    <xdr:row>175</xdr:row>
                    <xdr:rowOff>19050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xdr:col>
                    <xdr:colOff>0</xdr:colOff>
                    <xdr:row>176</xdr:row>
                    <xdr:rowOff>0</xdr:rowOff>
                  </from>
                  <to>
                    <xdr:col>2</xdr:col>
                    <xdr:colOff>1104900</xdr:colOff>
                    <xdr:row>177</xdr:row>
                    <xdr:rowOff>19050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9</xdr:col>
                    <xdr:colOff>0</xdr:colOff>
                    <xdr:row>194</xdr:row>
                    <xdr:rowOff>0</xdr:rowOff>
                  </from>
                  <to>
                    <xdr:col>9</xdr:col>
                    <xdr:colOff>381000</xdr:colOff>
                    <xdr:row>195</xdr:row>
                    <xdr:rowOff>38100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9</xdr:col>
                    <xdr:colOff>0</xdr:colOff>
                    <xdr:row>195</xdr:row>
                    <xdr:rowOff>0</xdr:rowOff>
                  </from>
                  <to>
                    <xdr:col>9</xdr:col>
                    <xdr:colOff>381000</xdr:colOff>
                    <xdr:row>196</xdr:row>
                    <xdr:rowOff>38100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9</xdr:col>
                    <xdr:colOff>0</xdr:colOff>
                    <xdr:row>196</xdr:row>
                    <xdr:rowOff>0</xdr:rowOff>
                  </from>
                  <to>
                    <xdr:col>9</xdr:col>
                    <xdr:colOff>381000</xdr:colOff>
                    <xdr:row>197</xdr:row>
                    <xdr:rowOff>38100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9</xdr:col>
                    <xdr:colOff>0</xdr:colOff>
                    <xdr:row>197</xdr:row>
                    <xdr:rowOff>0</xdr:rowOff>
                  </from>
                  <to>
                    <xdr:col>9</xdr:col>
                    <xdr:colOff>381000</xdr:colOff>
                    <xdr:row>198</xdr:row>
                    <xdr:rowOff>38100</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9</xdr:col>
                    <xdr:colOff>0</xdr:colOff>
                    <xdr:row>198</xdr:row>
                    <xdr:rowOff>0</xdr:rowOff>
                  </from>
                  <to>
                    <xdr:col>9</xdr:col>
                    <xdr:colOff>381000</xdr:colOff>
                    <xdr:row>199</xdr:row>
                    <xdr:rowOff>38100</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9</xdr:col>
                    <xdr:colOff>0</xdr:colOff>
                    <xdr:row>199</xdr:row>
                    <xdr:rowOff>0</xdr:rowOff>
                  </from>
                  <to>
                    <xdr:col>9</xdr:col>
                    <xdr:colOff>381000</xdr:colOff>
                    <xdr:row>200</xdr:row>
                    <xdr:rowOff>38100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9</xdr:col>
                    <xdr:colOff>0</xdr:colOff>
                    <xdr:row>200</xdr:row>
                    <xdr:rowOff>0</xdr:rowOff>
                  </from>
                  <to>
                    <xdr:col>9</xdr:col>
                    <xdr:colOff>381000</xdr:colOff>
                    <xdr:row>201</xdr:row>
                    <xdr:rowOff>38100</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13</xdr:col>
                    <xdr:colOff>0</xdr:colOff>
                    <xdr:row>194</xdr:row>
                    <xdr:rowOff>0</xdr:rowOff>
                  </from>
                  <to>
                    <xdr:col>13</xdr:col>
                    <xdr:colOff>381000</xdr:colOff>
                    <xdr:row>195</xdr:row>
                    <xdr:rowOff>38100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13</xdr:col>
                    <xdr:colOff>0</xdr:colOff>
                    <xdr:row>195</xdr:row>
                    <xdr:rowOff>0</xdr:rowOff>
                  </from>
                  <to>
                    <xdr:col>13</xdr:col>
                    <xdr:colOff>381000</xdr:colOff>
                    <xdr:row>196</xdr:row>
                    <xdr:rowOff>38100</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13</xdr:col>
                    <xdr:colOff>0</xdr:colOff>
                    <xdr:row>196</xdr:row>
                    <xdr:rowOff>0</xdr:rowOff>
                  </from>
                  <to>
                    <xdr:col>13</xdr:col>
                    <xdr:colOff>381000</xdr:colOff>
                    <xdr:row>197</xdr:row>
                    <xdr:rowOff>38100</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13</xdr:col>
                    <xdr:colOff>0</xdr:colOff>
                    <xdr:row>197</xdr:row>
                    <xdr:rowOff>0</xdr:rowOff>
                  </from>
                  <to>
                    <xdr:col>13</xdr:col>
                    <xdr:colOff>381000</xdr:colOff>
                    <xdr:row>198</xdr:row>
                    <xdr:rowOff>38100</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13</xdr:col>
                    <xdr:colOff>0</xdr:colOff>
                    <xdr:row>198</xdr:row>
                    <xdr:rowOff>0</xdr:rowOff>
                  </from>
                  <to>
                    <xdr:col>13</xdr:col>
                    <xdr:colOff>381000</xdr:colOff>
                    <xdr:row>199</xdr:row>
                    <xdr:rowOff>38100</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13</xdr:col>
                    <xdr:colOff>0</xdr:colOff>
                    <xdr:row>199</xdr:row>
                    <xdr:rowOff>0</xdr:rowOff>
                  </from>
                  <to>
                    <xdr:col>13</xdr:col>
                    <xdr:colOff>381000</xdr:colOff>
                    <xdr:row>200</xdr:row>
                    <xdr:rowOff>38100</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13</xdr:col>
                    <xdr:colOff>0</xdr:colOff>
                    <xdr:row>200</xdr:row>
                    <xdr:rowOff>0</xdr:rowOff>
                  </from>
                  <to>
                    <xdr:col>13</xdr:col>
                    <xdr:colOff>381000</xdr:colOff>
                    <xdr:row>201</xdr:row>
                    <xdr:rowOff>38100</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21</xdr:col>
                    <xdr:colOff>0</xdr:colOff>
                    <xdr:row>194</xdr:row>
                    <xdr:rowOff>0</xdr:rowOff>
                  </from>
                  <to>
                    <xdr:col>21</xdr:col>
                    <xdr:colOff>381000</xdr:colOff>
                    <xdr:row>195</xdr:row>
                    <xdr:rowOff>38100</xdr:rowOff>
                  </to>
                </anchor>
              </controlPr>
            </control>
          </mc:Choice>
        </mc:AlternateContent>
        <mc:AlternateContent xmlns:mc="http://schemas.openxmlformats.org/markup-compatibility/2006">
          <mc:Choice Requires="x14">
            <control shapeId="17454" r:id="rId49" name="Check Box 46">
              <controlPr defaultSize="0" autoFill="0" autoLine="0" autoPict="0">
                <anchor moveWithCells="1">
                  <from>
                    <xdr:col>21</xdr:col>
                    <xdr:colOff>0</xdr:colOff>
                    <xdr:row>195</xdr:row>
                    <xdr:rowOff>0</xdr:rowOff>
                  </from>
                  <to>
                    <xdr:col>21</xdr:col>
                    <xdr:colOff>381000</xdr:colOff>
                    <xdr:row>196</xdr:row>
                    <xdr:rowOff>38100</xdr:rowOff>
                  </to>
                </anchor>
              </controlPr>
            </control>
          </mc:Choice>
        </mc:AlternateContent>
        <mc:AlternateContent xmlns:mc="http://schemas.openxmlformats.org/markup-compatibility/2006">
          <mc:Choice Requires="x14">
            <control shapeId="17455" r:id="rId50" name="Check Box 47">
              <controlPr defaultSize="0" autoFill="0" autoLine="0" autoPict="0">
                <anchor moveWithCells="1">
                  <from>
                    <xdr:col>21</xdr:col>
                    <xdr:colOff>0</xdr:colOff>
                    <xdr:row>196</xdr:row>
                    <xdr:rowOff>0</xdr:rowOff>
                  </from>
                  <to>
                    <xdr:col>21</xdr:col>
                    <xdr:colOff>381000</xdr:colOff>
                    <xdr:row>197</xdr:row>
                    <xdr:rowOff>38100</xdr:rowOff>
                  </to>
                </anchor>
              </controlPr>
            </control>
          </mc:Choice>
        </mc:AlternateContent>
        <mc:AlternateContent xmlns:mc="http://schemas.openxmlformats.org/markup-compatibility/2006">
          <mc:Choice Requires="x14">
            <control shapeId="17456" r:id="rId51" name="Check Box 48">
              <controlPr defaultSize="0" autoFill="0" autoLine="0" autoPict="0">
                <anchor moveWithCells="1">
                  <from>
                    <xdr:col>21</xdr:col>
                    <xdr:colOff>0</xdr:colOff>
                    <xdr:row>197</xdr:row>
                    <xdr:rowOff>0</xdr:rowOff>
                  </from>
                  <to>
                    <xdr:col>21</xdr:col>
                    <xdr:colOff>381000</xdr:colOff>
                    <xdr:row>198</xdr:row>
                    <xdr:rowOff>38100</xdr:rowOff>
                  </to>
                </anchor>
              </controlPr>
            </control>
          </mc:Choice>
        </mc:AlternateContent>
        <mc:AlternateContent xmlns:mc="http://schemas.openxmlformats.org/markup-compatibility/2006">
          <mc:Choice Requires="x14">
            <control shapeId="17457" r:id="rId52" name="Check Box 49">
              <controlPr defaultSize="0" autoFill="0" autoLine="0" autoPict="0">
                <anchor moveWithCells="1">
                  <from>
                    <xdr:col>21</xdr:col>
                    <xdr:colOff>0</xdr:colOff>
                    <xdr:row>198</xdr:row>
                    <xdr:rowOff>0</xdr:rowOff>
                  </from>
                  <to>
                    <xdr:col>21</xdr:col>
                    <xdr:colOff>381000</xdr:colOff>
                    <xdr:row>199</xdr:row>
                    <xdr:rowOff>38100</xdr:rowOff>
                  </to>
                </anchor>
              </controlPr>
            </control>
          </mc:Choice>
        </mc:AlternateContent>
        <mc:AlternateContent xmlns:mc="http://schemas.openxmlformats.org/markup-compatibility/2006">
          <mc:Choice Requires="x14">
            <control shapeId="17458" r:id="rId53" name="Check Box 50">
              <controlPr defaultSize="0" autoFill="0" autoLine="0" autoPict="0">
                <anchor moveWithCells="1">
                  <from>
                    <xdr:col>21</xdr:col>
                    <xdr:colOff>0</xdr:colOff>
                    <xdr:row>199</xdr:row>
                    <xdr:rowOff>0</xdr:rowOff>
                  </from>
                  <to>
                    <xdr:col>21</xdr:col>
                    <xdr:colOff>381000</xdr:colOff>
                    <xdr:row>200</xdr:row>
                    <xdr:rowOff>38100</xdr:rowOff>
                  </to>
                </anchor>
              </controlPr>
            </control>
          </mc:Choice>
        </mc:AlternateContent>
        <mc:AlternateContent xmlns:mc="http://schemas.openxmlformats.org/markup-compatibility/2006">
          <mc:Choice Requires="x14">
            <control shapeId="17459" r:id="rId54" name="Check Box 51">
              <controlPr defaultSize="0" autoFill="0" autoLine="0" autoPict="0">
                <anchor moveWithCells="1">
                  <from>
                    <xdr:col>21</xdr:col>
                    <xdr:colOff>0</xdr:colOff>
                    <xdr:row>200</xdr:row>
                    <xdr:rowOff>0</xdr:rowOff>
                  </from>
                  <to>
                    <xdr:col>21</xdr:col>
                    <xdr:colOff>381000</xdr:colOff>
                    <xdr:row>201</xdr:row>
                    <xdr:rowOff>38100</xdr:rowOff>
                  </to>
                </anchor>
              </controlPr>
            </control>
          </mc:Choice>
        </mc:AlternateContent>
        <mc:AlternateContent xmlns:mc="http://schemas.openxmlformats.org/markup-compatibility/2006">
          <mc:Choice Requires="x14">
            <control shapeId="17460" r:id="rId55" name="Check Box 52">
              <controlPr defaultSize="0" autoFill="0" autoLine="0" autoPict="0">
                <anchor moveWithCells="1">
                  <from>
                    <xdr:col>9</xdr:col>
                    <xdr:colOff>0</xdr:colOff>
                    <xdr:row>213</xdr:row>
                    <xdr:rowOff>0</xdr:rowOff>
                  </from>
                  <to>
                    <xdr:col>9</xdr:col>
                    <xdr:colOff>381000</xdr:colOff>
                    <xdr:row>214</xdr:row>
                    <xdr:rowOff>38100</xdr:rowOff>
                  </to>
                </anchor>
              </controlPr>
            </control>
          </mc:Choice>
        </mc:AlternateContent>
        <mc:AlternateContent xmlns:mc="http://schemas.openxmlformats.org/markup-compatibility/2006">
          <mc:Choice Requires="x14">
            <control shapeId="17461" r:id="rId56" name="Check Box 53">
              <controlPr defaultSize="0" autoFill="0" autoLine="0" autoPict="0">
                <anchor moveWithCells="1">
                  <from>
                    <xdr:col>9</xdr:col>
                    <xdr:colOff>0</xdr:colOff>
                    <xdr:row>214</xdr:row>
                    <xdr:rowOff>0</xdr:rowOff>
                  </from>
                  <to>
                    <xdr:col>9</xdr:col>
                    <xdr:colOff>381000</xdr:colOff>
                    <xdr:row>215</xdr:row>
                    <xdr:rowOff>38100</xdr:rowOff>
                  </to>
                </anchor>
              </controlPr>
            </control>
          </mc:Choice>
        </mc:AlternateContent>
        <mc:AlternateContent xmlns:mc="http://schemas.openxmlformats.org/markup-compatibility/2006">
          <mc:Choice Requires="x14">
            <control shapeId="17462" r:id="rId57" name="Check Box 54">
              <controlPr defaultSize="0" autoFill="0" autoLine="0" autoPict="0">
                <anchor moveWithCells="1">
                  <from>
                    <xdr:col>9</xdr:col>
                    <xdr:colOff>0</xdr:colOff>
                    <xdr:row>215</xdr:row>
                    <xdr:rowOff>0</xdr:rowOff>
                  </from>
                  <to>
                    <xdr:col>9</xdr:col>
                    <xdr:colOff>381000</xdr:colOff>
                    <xdr:row>216</xdr:row>
                    <xdr:rowOff>38100</xdr:rowOff>
                  </to>
                </anchor>
              </controlPr>
            </control>
          </mc:Choice>
        </mc:AlternateContent>
        <mc:AlternateContent xmlns:mc="http://schemas.openxmlformats.org/markup-compatibility/2006">
          <mc:Choice Requires="x14">
            <control shapeId="17463" r:id="rId58" name="Check Box 55">
              <controlPr defaultSize="0" autoFill="0" autoLine="0" autoPict="0">
                <anchor moveWithCells="1">
                  <from>
                    <xdr:col>9</xdr:col>
                    <xdr:colOff>0</xdr:colOff>
                    <xdr:row>216</xdr:row>
                    <xdr:rowOff>0</xdr:rowOff>
                  </from>
                  <to>
                    <xdr:col>9</xdr:col>
                    <xdr:colOff>381000</xdr:colOff>
                    <xdr:row>217</xdr:row>
                    <xdr:rowOff>38100</xdr:rowOff>
                  </to>
                </anchor>
              </controlPr>
            </control>
          </mc:Choice>
        </mc:AlternateContent>
        <mc:AlternateContent xmlns:mc="http://schemas.openxmlformats.org/markup-compatibility/2006">
          <mc:Choice Requires="x14">
            <control shapeId="17464" r:id="rId59" name="Check Box 56">
              <controlPr defaultSize="0" autoFill="0" autoLine="0" autoPict="0">
                <anchor moveWithCells="1">
                  <from>
                    <xdr:col>9</xdr:col>
                    <xdr:colOff>0</xdr:colOff>
                    <xdr:row>218</xdr:row>
                    <xdr:rowOff>0</xdr:rowOff>
                  </from>
                  <to>
                    <xdr:col>9</xdr:col>
                    <xdr:colOff>381000</xdr:colOff>
                    <xdr:row>219</xdr:row>
                    <xdr:rowOff>38100</xdr:rowOff>
                  </to>
                </anchor>
              </controlPr>
            </control>
          </mc:Choice>
        </mc:AlternateContent>
        <mc:AlternateContent xmlns:mc="http://schemas.openxmlformats.org/markup-compatibility/2006">
          <mc:Choice Requires="x14">
            <control shapeId="17465" r:id="rId60" name="Check Box 57">
              <controlPr defaultSize="0" autoFill="0" autoLine="0" autoPict="0">
                <anchor moveWithCells="1">
                  <from>
                    <xdr:col>9</xdr:col>
                    <xdr:colOff>0</xdr:colOff>
                    <xdr:row>219</xdr:row>
                    <xdr:rowOff>0</xdr:rowOff>
                  </from>
                  <to>
                    <xdr:col>9</xdr:col>
                    <xdr:colOff>381000</xdr:colOff>
                    <xdr:row>220</xdr:row>
                    <xdr:rowOff>38100</xdr:rowOff>
                  </to>
                </anchor>
              </controlPr>
            </control>
          </mc:Choice>
        </mc:AlternateContent>
        <mc:AlternateContent xmlns:mc="http://schemas.openxmlformats.org/markup-compatibility/2006">
          <mc:Choice Requires="x14">
            <control shapeId="17466" r:id="rId61" name="Check Box 58">
              <controlPr defaultSize="0" autoFill="0" autoLine="0" autoPict="0">
                <anchor moveWithCells="1">
                  <from>
                    <xdr:col>13</xdr:col>
                    <xdr:colOff>0</xdr:colOff>
                    <xdr:row>213</xdr:row>
                    <xdr:rowOff>0</xdr:rowOff>
                  </from>
                  <to>
                    <xdr:col>13</xdr:col>
                    <xdr:colOff>381000</xdr:colOff>
                    <xdr:row>214</xdr:row>
                    <xdr:rowOff>38100</xdr:rowOff>
                  </to>
                </anchor>
              </controlPr>
            </control>
          </mc:Choice>
        </mc:AlternateContent>
        <mc:AlternateContent xmlns:mc="http://schemas.openxmlformats.org/markup-compatibility/2006">
          <mc:Choice Requires="x14">
            <control shapeId="17467" r:id="rId62" name="Check Box 59">
              <controlPr defaultSize="0" autoFill="0" autoLine="0" autoPict="0">
                <anchor moveWithCells="1">
                  <from>
                    <xdr:col>13</xdr:col>
                    <xdr:colOff>0</xdr:colOff>
                    <xdr:row>214</xdr:row>
                    <xdr:rowOff>0</xdr:rowOff>
                  </from>
                  <to>
                    <xdr:col>13</xdr:col>
                    <xdr:colOff>381000</xdr:colOff>
                    <xdr:row>215</xdr:row>
                    <xdr:rowOff>38100</xdr:rowOff>
                  </to>
                </anchor>
              </controlPr>
            </control>
          </mc:Choice>
        </mc:AlternateContent>
        <mc:AlternateContent xmlns:mc="http://schemas.openxmlformats.org/markup-compatibility/2006">
          <mc:Choice Requires="x14">
            <control shapeId="17468" r:id="rId63" name="Check Box 60">
              <controlPr defaultSize="0" autoFill="0" autoLine="0" autoPict="0">
                <anchor moveWithCells="1">
                  <from>
                    <xdr:col>13</xdr:col>
                    <xdr:colOff>0</xdr:colOff>
                    <xdr:row>215</xdr:row>
                    <xdr:rowOff>0</xdr:rowOff>
                  </from>
                  <to>
                    <xdr:col>13</xdr:col>
                    <xdr:colOff>381000</xdr:colOff>
                    <xdr:row>216</xdr:row>
                    <xdr:rowOff>38100</xdr:rowOff>
                  </to>
                </anchor>
              </controlPr>
            </control>
          </mc:Choice>
        </mc:AlternateContent>
        <mc:AlternateContent xmlns:mc="http://schemas.openxmlformats.org/markup-compatibility/2006">
          <mc:Choice Requires="x14">
            <control shapeId="17469" r:id="rId64" name="Check Box 61">
              <controlPr defaultSize="0" autoFill="0" autoLine="0" autoPict="0">
                <anchor moveWithCells="1">
                  <from>
                    <xdr:col>13</xdr:col>
                    <xdr:colOff>0</xdr:colOff>
                    <xdr:row>216</xdr:row>
                    <xdr:rowOff>0</xdr:rowOff>
                  </from>
                  <to>
                    <xdr:col>13</xdr:col>
                    <xdr:colOff>381000</xdr:colOff>
                    <xdr:row>217</xdr:row>
                    <xdr:rowOff>38100</xdr:rowOff>
                  </to>
                </anchor>
              </controlPr>
            </control>
          </mc:Choice>
        </mc:AlternateContent>
        <mc:AlternateContent xmlns:mc="http://schemas.openxmlformats.org/markup-compatibility/2006">
          <mc:Choice Requires="x14">
            <control shapeId="17470" r:id="rId65" name="Check Box 62">
              <controlPr defaultSize="0" autoFill="0" autoLine="0" autoPict="0">
                <anchor moveWithCells="1">
                  <from>
                    <xdr:col>13</xdr:col>
                    <xdr:colOff>0</xdr:colOff>
                    <xdr:row>218</xdr:row>
                    <xdr:rowOff>0</xdr:rowOff>
                  </from>
                  <to>
                    <xdr:col>13</xdr:col>
                    <xdr:colOff>381000</xdr:colOff>
                    <xdr:row>219</xdr:row>
                    <xdr:rowOff>38100</xdr:rowOff>
                  </to>
                </anchor>
              </controlPr>
            </control>
          </mc:Choice>
        </mc:AlternateContent>
        <mc:AlternateContent xmlns:mc="http://schemas.openxmlformats.org/markup-compatibility/2006">
          <mc:Choice Requires="x14">
            <control shapeId="17471" r:id="rId66" name="Check Box 63">
              <controlPr defaultSize="0" autoFill="0" autoLine="0" autoPict="0">
                <anchor moveWithCells="1">
                  <from>
                    <xdr:col>13</xdr:col>
                    <xdr:colOff>0</xdr:colOff>
                    <xdr:row>219</xdr:row>
                    <xdr:rowOff>0</xdr:rowOff>
                  </from>
                  <to>
                    <xdr:col>13</xdr:col>
                    <xdr:colOff>381000</xdr:colOff>
                    <xdr:row>220</xdr:row>
                    <xdr:rowOff>38100</xdr:rowOff>
                  </to>
                </anchor>
              </controlPr>
            </control>
          </mc:Choice>
        </mc:AlternateContent>
        <mc:AlternateContent xmlns:mc="http://schemas.openxmlformats.org/markup-compatibility/2006">
          <mc:Choice Requires="x14">
            <control shapeId="17472" r:id="rId67" name="Check Box 64">
              <controlPr defaultSize="0" autoFill="0" autoLine="0" autoPict="0">
                <anchor moveWithCells="1">
                  <from>
                    <xdr:col>17</xdr:col>
                    <xdr:colOff>0</xdr:colOff>
                    <xdr:row>213</xdr:row>
                    <xdr:rowOff>0</xdr:rowOff>
                  </from>
                  <to>
                    <xdr:col>17</xdr:col>
                    <xdr:colOff>381000</xdr:colOff>
                    <xdr:row>214</xdr:row>
                    <xdr:rowOff>38100</xdr:rowOff>
                  </to>
                </anchor>
              </controlPr>
            </control>
          </mc:Choice>
        </mc:AlternateContent>
        <mc:AlternateContent xmlns:mc="http://schemas.openxmlformats.org/markup-compatibility/2006">
          <mc:Choice Requires="x14">
            <control shapeId="17473" r:id="rId68" name="Check Box 65">
              <controlPr defaultSize="0" autoFill="0" autoLine="0" autoPict="0">
                <anchor moveWithCells="1">
                  <from>
                    <xdr:col>17</xdr:col>
                    <xdr:colOff>0</xdr:colOff>
                    <xdr:row>214</xdr:row>
                    <xdr:rowOff>0</xdr:rowOff>
                  </from>
                  <to>
                    <xdr:col>17</xdr:col>
                    <xdr:colOff>381000</xdr:colOff>
                    <xdr:row>215</xdr:row>
                    <xdr:rowOff>38100</xdr:rowOff>
                  </to>
                </anchor>
              </controlPr>
            </control>
          </mc:Choice>
        </mc:AlternateContent>
        <mc:AlternateContent xmlns:mc="http://schemas.openxmlformats.org/markup-compatibility/2006">
          <mc:Choice Requires="x14">
            <control shapeId="17474" r:id="rId69" name="Check Box 66">
              <controlPr defaultSize="0" autoFill="0" autoLine="0" autoPict="0">
                <anchor moveWithCells="1">
                  <from>
                    <xdr:col>17</xdr:col>
                    <xdr:colOff>0</xdr:colOff>
                    <xdr:row>215</xdr:row>
                    <xdr:rowOff>0</xdr:rowOff>
                  </from>
                  <to>
                    <xdr:col>17</xdr:col>
                    <xdr:colOff>381000</xdr:colOff>
                    <xdr:row>216</xdr:row>
                    <xdr:rowOff>38100</xdr:rowOff>
                  </to>
                </anchor>
              </controlPr>
            </control>
          </mc:Choice>
        </mc:AlternateContent>
        <mc:AlternateContent xmlns:mc="http://schemas.openxmlformats.org/markup-compatibility/2006">
          <mc:Choice Requires="x14">
            <control shapeId="17475" r:id="rId70" name="Check Box 67">
              <controlPr defaultSize="0" autoFill="0" autoLine="0" autoPict="0">
                <anchor moveWithCells="1">
                  <from>
                    <xdr:col>17</xdr:col>
                    <xdr:colOff>0</xdr:colOff>
                    <xdr:row>216</xdr:row>
                    <xdr:rowOff>0</xdr:rowOff>
                  </from>
                  <to>
                    <xdr:col>17</xdr:col>
                    <xdr:colOff>381000</xdr:colOff>
                    <xdr:row>217</xdr:row>
                    <xdr:rowOff>38100</xdr:rowOff>
                  </to>
                </anchor>
              </controlPr>
            </control>
          </mc:Choice>
        </mc:AlternateContent>
        <mc:AlternateContent xmlns:mc="http://schemas.openxmlformats.org/markup-compatibility/2006">
          <mc:Choice Requires="x14">
            <control shapeId="17476" r:id="rId71" name="Check Box 68">
              <controlPr defaultSize="0" autoFill="0" autoLine="0" autoPict="0">
                <anchor moveWithCells="1">
                  <from>
                    <xdr:col>17</xdr:col>
                    <xdr:colOff>0</xdr:colOff>
                    <xdr:row>218</xdr:row>
                    <xdr:rowOff>0</xdr:rowOff>
                  </from>
                  <to>
                    <xdr:col>17</xdr:col>
                    <xdr:colOff>381000</xdr:colOff>
                    <xdr:row>219</xdr:row>
                    <xdr:rowOff>38100</xdr:rowOff>
                  </to>
                </anchor>
              </controlPr>
            </control>
          </mc:Choice>
        </mc:AlternateContent>
        <mc:AlternateContent xmlns:mc="http://schemas.openxmlformats.org/markup-compatibility/2006">
          <mc:Choice Requires="x14">
            <control shapeId="17477" r:id="rId72" name="Check Box 69">
              <controlPr defaultSize="0" autoFill="0" autoLine="0" autoPict="0">
                <anchor moveWithCells="1">
                  <from>
                    <xdr:col>17</xdr:col>
                    <xdr:colOff>0</xdr:colOff>
                    <xdr:row>219</xdr:row>
                    <xdr:rowOff>0</xdr:rowOff>
                  </from>
                  <to>
                    <xdr:col>17</xdr:col>
                    <xdr:colOff>381000</xdr:colOff>
                    <xdr:row>220</xdr:row>
                    <xdr:rowOff>38100</xdr:rowOff>
                  </to>
                </anchor>
              </controlPr>
            </control>
          </mc:Choice>
        </mc:AlternateContent>
        <mc:AlternateContent xmlns:mc="http://schemas.openxmlformats.org/markup-compatibility/2006">
          <mc:Choice Requires="x14">
            <control shapeId="17478" r:id="rId73" name="Check Box 70">
              <controlPr defaultSize="0" autoFill="0" autoLine="0" autoPict="0">
                <anchor moveWithCells="1">
                  <from>
                    <xdr:col>21</xdr:col>
                    <xdr:colOff>0</xdr:colOff>
                    <xdr:row>213</xdr:row>
                    <xdr:rowOff>0</xdr:rowOff>
                  </from>
                  <to>
                    <xdr:col>21</xdr:col>
                    <xdr:colOff>381000</xdr:colOff>
                    <xdr:row>214</xdr:row>
                    <xdr:rowOff>38100</xdr:rowOff>
                  </to>
                </anchor>
              </controlPr>
            </control>
          </mc:Choice>
        </mc:AlternateContent>
        <mc:AlternateContent xmlns:mc="http://schemas.openxmlformats.org/markup-compatibility/2006">
          <mc:Choice Requires="x14">
            <control shapeId="17479" r:id="rId74" name="Check Box 71">
              <controlPr defaultSize="0" autoFill="0" autoLine="0" autoPict="0">
                <anchor moveWithCells="1">
                  <from>
                    <xdr:col>21</xdr:col>
                    <xdr:colOff>0</xdr:colOff>
                    <xdr:row>214</xdr:row>
                    <xdr:rowOff>0</xdr:rowOff>
                  </from>
                  <to>
                    <xdr:col>21</xdr:col>
                    <xdr:colOff>381000</xdr:colOff>
                    <xdr:row>215</xdr:row>
                    <xdr:rowOff>38100</xdr:rowOff>
                  </to>
                </anchor>
              </controlPr>
            </control>
          </mc:Choice>
        </mc:AlternateContent>
        <mc:AlternateContent xmlns:mc="http://schemas.openxmlformats.org/markup-compatibility/2006">
          <mc:Choice Requires="x14">
            <control shapeId="17480" r:id="rId75" name="Check Box 72">
              <controlPr defaultSize="0" autoFill="0" autoLine="0" autoPict="0">
                <anchor moveWithCells="1">
                  <from>
                    <xdr:col>21</xdr:col>
                    <xdr:colOff>0</xdr:colOff>
                    <xdr:row>215</xdr:row>
                    <xdr:rowOff>0</xdr:rowOff>
                  </from>
                  <to>
                    <xdr:col>21</xdr:col>
                    <xdr:colOff>381000</xdr:colOff>
                    <xdr:row>216</xdr:row>
                    <xdr:rowOff>38100</xdr:rowOff>
                  </to>
                </anchor>
              </controlPr>
            </control>
          </mc:Choice>
        </mc:AlternateContent>
        <mc:AlternateContent xmlns:mc="http://schemas.openxmlformats.org/markup-compatibility/2006">
          <mc:Choice Requires="x14">
            <control shapeId="17481" r:id="rId76" name="Check Box 73">
              <controlPr defaultSize="0" autoFill="0" autoLine="0" autoPict="0">
                <anchor moveWithCells="1">
                  <from>
                    <xdr:col>21</xdr:col>
                    <xdr:colOff>0</xdr:colOff>
                    <xdr:row>216</xdr:row>
                    <xdr:rowOff>0</xdr:rowOff>
                  </from>
                  <to>
                    <xdr:col>21</xdr:col>
                    <xdr:colOff>381000</xdr:colOff>
                    <xdr:row>217</xdr:row>
                    <xdr:rowOff>38100</xdr:rowOff>
                  </to>
                </anchor>
              </controlPr>
            </control>
          </mc:Choice>
        </mc:AlternateContent>
        <mc:AlternateContent xmlns:mc="http://schemas.openxmlformats.org/markup-compatibility/2006">
          <mc:Choice Requires="x14">
            <control shapeId="17482" r:id="rId77" name="Check Box 74">
              <controlPr defaultSize="0" autoFill="0" autoLine="0" autoPict="0">
                <anchor moveWithCells="1">
                  <from>
                    <xdr:col>21</xdr:col>
                    <xdr:colOff>0</xdr:colOff>
                    <xdr:row>218</xdr:row>
                    <xdr:rowOff>0</xdr:rowOff>
                  </from>
                  <to>
                    <xdr:col>21</xdr:col>
                    <xdr:colOff>381000</xdr:colOff>
                    <xdr:row>219</xdr:row>
                    <xdr:rowOff>38100</xdr:rowOff>
                  </to>
                </anchor>
              </controlPr>
            </control>
          </mc:Choice>
        </mc:AlternateContent>
        <mc:AlternateContent xmlns:mc="http://schemas.openxmlformats.org/markup-compatibility/2006">
          <mc:Choice Requires="x14">
            <control shapeId="17483" r:id="rId78" name="Check Box 75">
              <controlPr defaultSize="0" autoFill="0" autoLine="0" autoPict="0">
                <anchor moveWithCells="1">
                  <from>
                    <xdr:col>21</xdr:col>
                    <xdr:colOff>0</xdr:colOff>
                    <xdr:row>219</xdr:row>
                    <xdr:rowOff>0</xdr:rowOff>
                  </from>
                  <to>
                    <xdr:col>21</xdr:col>
                    <xdr:colOff>381000</xdr:colOff>
                    <xdr:row>220</xdr:row>
                    <xdr:rowOff>38100</xdr:rowOff>
                  </to>
                </anchor>
              </controlPr>
            </control>
          </mc:Choice>
        </mc:AlternateContent>
        <mc:AlternateContent xmlns:mc="http://schemas.openxmlformats.org/markup-compatibility/2006">
          <mc:Choice Requires="x14">
            <control shapeId="17484" r:id="rId79" name="Check Box 76">
              <controlPr defaultSize="0" autoFill="0" autoLine="0" autoPict="0">
                <anchor moveWithCells="1">
                  <from>
                    <xdr:col>25</xdr:col>
                    <xdr:colOff>0</xdr:colOff>
                    <xdr:row>213</xdr:row>
                    <xdr:rowOff>0</xdr:rowOff>
                  </from>
                  <to>
                    <xdr:col>25</xdr:col>
                    <xdr:colOff>381000</xdr:colOff>
                    <xdr:row>214</xdr:row>
                    <xdr:rowOff>38100</xdr:rowOff>
                  </to>
                </anchor>
              </controlPr>
            </control>
          </mc:Choice>
        </mc:AlternateContent>
        <mc:AlternateContent xmlns:mc="http://schemas.openxmlformats.org/markup-compatibility/2006">
          <mc:Choice Requires="x14">
            <control shapeId="17485" r:id="rId80" name="Check Box 77">
              <controlPr defaultSize="0" autoFill="0" autoLine="0" autoPict="0">
                <anchor moveWithCells="1">
                  <from>
                    <xdr:col>25</xdr:col>
                    <xdr:colOff>0</xdr:colOff>
                    <xdr:row>214</xdr:row>
                    <xdr:rowOff>0</xdr:rowOff>
                  </from>
                  <to>
                    <xdr:col>25</xdr:col>
                    <xdr:colOff>381000</xdr:colOff>
                    <xdr:row>215</xdr:row>
                    <xdr:rowOff>38100</xdr:rowOff>
                  </to>
                </anchor>
              </controlPr>
            </control>
          </mc:Choice>
        </mc:AlternateContent>
        <mc:AlternateContent xmlns:mc="http://schemas.openxmlformats.org/markup-compatibility/2006">
          <mc:Choice Requires="x14">
            <control shapeId="17486" r:id="rId81" name="Check Box 78">
              <controlPr defaultSize="0" autoFill="0" autoLine="0" autoPict="0">
                <anchor moveWithCells="1">
                  <from>
                    <xdr:col>25</xdr:col>
                    <xdr:colOff>0</xdr:colOff>
                    <xdr:row>215</xdr:row>
                    <xdr:rowOff>0</xdr:rowOff>
                  </from>
                  <to>
                    <xdr:col>25</xdr:col>
                    <xdr:colOff>381000</xdr:colOff>
                    <xdr:row>216</xdr:row>
                    <xdr:rowOff>38100</xdr:rowOff>
                  </to>
                </anchor>
              </controlPr>
            </control>
          </mc:Choice>
        </mc:AlternateContent>
        <mc:AlternateContent xmlns:mc="http://schemas.openxmlformats.org/markup-compatibility/2006">
          <mc:Choice Requires="x14">
            <control shapeId="17487" r:id="rId82" name="Check Box 79">
              <controlPr defaultSize="0" autoFill="0" autoLine="0" autoPict="0">
                <anchor moveWithCells="1">
                  <from>
                    <xdr:col>25</xdr:col>
                    <xdr:colOff>0</xdr:colOff>
                    <xdr:row>216</xdr:row>
                    <xdr:rowOff>0</xdr:rowOff>
                  </from>
                  <to>
                    <xdr:col>25</xdr:col>
                    <xdr:colOff>381000</xdr:colOff>
                    <xdr:row>217</xdr:row>
                    <xdr:rowOff>38100</xdr:rowOff>
                  </to>
                </anchor>
              </controlPr>
            </control>
          </mc:Choice>
        </mc:AlternateContent>
        <mc:AlternateContent xmlns:mc="http://schemas.openxmlformats.org/markup-compatibility/2006">
          <mc:Choice Requires="x14">
            <control shapeId="17488" r:id="rId83" name="Check Box 80">
              <controlPr defaultSize="0" autoFill="0" autoLine="0" autoPict="0">
                <anchor moveWithCells="1">
                  <from>
                    <xdr:col>25</xdr:col>
                    <xdr:colOff>0</xdr:colOff>
                    <xdr:row>218</xdr:row>
                    <xdr:rowOff>0</xdr:rowOff>
                  </from>
                  <to>
                    <xdr:col>25</xdr:col>
                    <xdr:colOff>381000</xdr:colOff>
                    <xdr:row>219</xdr:row>
                    <xdr:rowOff>38100</xdr:rowOff>
                  </to>
                </anchor>
              </controlPr>
            </control>
          </mc:Choice>
        </mc:AlternateContent>
        <mc:AlternateContent xmlns:mc="http://schemas.openxmlformats.org/markup-compatibility/2006">
          <mc:Choice Requires="x14">
            <control shapeId="17489" r:id="rId84" name="Check Box 81">
              <controlPr defaultSize="0" autoFill="0" autoLine="0" autoPict="0">
                <anchor moveWithCells="1">
                  <from>
                    <xdr:col>25</xdr:col>
                    <xdr:colOff>0</xdr:colOff>
                    <xdr:row>219</xdr:row>
                    <xdr:rowOff>0</xdr:rowOff>
                  </from>
                  <to>
                    <xdr:col>25</xdr:col>
                    <xdr:colOff>381000</xdr:colOff>
                    <xdr:row>220</xdr:row>
                    <xdr:rowOff>38100</xdr:rowOff>
                  </to>
                </anchor>
              </controlPr>
            </control>
          </mc:Choice>
        </mc:AlternateContent>
        <mc:AlternateContent xmlns:mc="http://schemas.openxmlformats.org/markup-compatibility/2006">
          <mc:Choice Requires="x14">
            <control shapeId="17490" r:id="rId85" name="Check Box 82">
              <controlPr defaultSize="0" autoFill="0" autoLine="0" autoPict="0">
                <anchor moveWithCells="1">
                  <from>
                    <xdr:col>17</xdr:col>
                    <xdr:colOff>0</xdr:colOff>
                    <xdr:row>194</xdr:row>
                    <xdr:rowOff>0</xdr:rowOff>
                  </from>
                  <to>
                    <xdr:col>17</xdr:col>
                    <xdr:colOff>381000</xdr:colOff>
                    <xdr:row>195</xdr:row>
                    <xdr:rowOff>38100</xdr:rowOff>
                  </to>
                </anchor>
              </controlPr>
            </control>
          </mc:Choice>
        </mc:AlternateContent>
        <mc:AlternateContent xmlns:mc="http://schemas.openxmlformats.org/markup-compatibility/2006">
          <mc:Choice Requires="x14">
            <control shapeId="17491" r:id="rId86" name="Check Box 83">
              <controlPr defaultSize="0" autoFill="0" autoLine="0" autoPict="0">
                <anchor moveWithCells="1">
                  <from>
                    <xdr:col>17</xdr:col>
                    <xdr:colOff>0</xdr:colOff>
                    <xdr:row>195</xdr:row>
                    <xdr:rowOff>0</xdr:rowOff>
                  </from>
                  <to>
                    <xdr:col>17</xdr:col>
                    <xdr:colOff>381000</xdr:colOff>
                    <xdr:row>196</xdr:row>
                    <xdr:rowOff>38100</xdr:rowOff>
                  </to>
                </anchor>
              </controlPr>
            </control>
          </mc:Choice>
        </mc:AlternateContent>
        <mc:AlternateContent xmlns:mc="http://schemas.openxmlformats.org/markup-compatibility/2006">
          <mc:Choice Requires="x14">
            <control shapeId="17492" r:id="rId87" name="Check Box 84">
              <controlPr defaultSize="0" autoFill="0" autoLine="0" autoPict="0">
                <anchor moveWithCells="1">
                  <from>
                    <xdr:col>17</xdr:col>
                    <xdr:colOff>0</xdr:colOff>
                    <xdr:row>196</xdr:row>
                    <xdr:rowOff>0</xdr:rowOff>
                  </from>
                  <to>
                    <xdr:col>17</xdr:col>
                    <xdr:colOff>381000</xdr:colOff>
                    <xdr:row>197</xdr:row>
                    <xdr:rowOff>38100</xdr:rowOff>
                  </to>
                </anchor>
              </controlPr>
            </control>
          </mc:Choice>
        </mc:AlternateContent>
        <mc:AlternateContent xmlns:mc="http://schemas.openxmlformats.org/markup-compatibility/2006">
          <mc:Choice Requires="x14">
            <control shapeId="17493" r:id="rId88" name="Check Box 85">
              <controlPr defaultSize="0" autoFill="0" autoLine="0" autoPict="0">
                <anchor moveWithCells="1">
                  <from>
                    <xdr:col>17</xdr:col>
                    <xdr:colOff>0</xdr:colOff>
                    <xdr:row>197</xdr:row>
                    <xdr:rowOff>0</xdr:rowOff>
                  </from>
                  <to>
                    <xdr:col>17</xdr:col>
                    <xdr:colOff>381000</xdr:colOff>
                    <xdr:row>198</xdr:row>
                    <xdr:rowOff>38100</xdr:rowOff>
                  </to>
                </anchor>
              </controlPr>
            </control>
          </mc:Choice>
        </mc:AlternateContent>
        <mc:AlternateContent xmlns:mc="http://schemas.openxmlformats.org/markup-compatibility/2006">
          <mc:Choice Requires="x14">
            <control shapeId="17494" r:id="rId89" name="Check Box 86">
              <controlPr defaultSize="0" autoFill="0" autoLine="0" autoPict="0">
                <anchor moveWithCells="1">
                  <from>
                    <xdr:col>17</xdr:col>
                    <xdr:colOff>0</xdr:colOff>
                    <xdr:row>198</xdr:row>
                    <xdr:rowOff>0</xdr:rowOff>
                  </from>
                  <to>
                    <xdr:col>17</xdr:col>
                    <xdr:colOff>381000</xdr:colOff>
                    <xdr:row>199</xdr:row>
                    <xdr:rowOff>38100</xdr:rowOff>
                  </to>
                </anchor>
              </controlPr>
            </control>
          </mc:Choice>
        </mc:AlternateContent>
        <mc:AlternateContent xmlns:mc="http://schemas.openxmlformats.org/markup-compatibility/2006">
          <mc:Choice Requires="x14">
            <control shapeId="17495" r:id="rId90" name="Check Box 87">
              <controlPr defaultSize="0" autoFill="0" autoLine="0" autoPict="0">
                <anchor moveWithCells="1">
                  <from>
                    <xdr:col>17</xdr:col>
                    <xdr:colOff>0</xdr:colOff>
                    <xdr:row>199</xdr:row>
                    <xdr:rowOff>0</xdr:rowOff>
                  </from>
                  <to>
                    <xdr:col>17</xdr:col>
                    <xdr:colOff>381000</xdr:colOff>
                    <xdr:row>200</xdr:row>
                    <xdr:rowOff>38100</xdr:rowOff>
                  </to>
                </anchor>
              </controlPr>
            </control>
          </mc:Choice>
        </mc:AlternateContent>
        <mc:AlternateContent xmlns:mc="http://schemas.openxmlformats.org/markup-compatibility/2006">
          <mc:Choice Requires="x14">
            <control shapeId="17496" r:id="rId91" name="Check Box 88">
              <controlPr defaultSize="0" autoFill="0" autoLine="0" autoPict="0">
                <anchor moveWithCells="1">
                  <from>
                    <xdr:col>17</xdr:col>
                    <xdr:colOff>0</xdr:colOff>
                    <xdr:row>200</xdr:row>
                    <xdr:rowOff>0</xdr:rowOff>
                  </from>
                  <to>
                    <xdr:col>17</xdr:col>
                    <xdr:colOff>381000</xdr:colOff>
                    <xdr:row>201</xdr:row>
                    <xdr:rowOff>38100</xdr:rowOff>
                  </to>
                </anchor>
              </controlPr>
            </control>
          </mc:Choice>
        </mc:AlternateContent>
        <mc:AlternateContent xmlns:mc="http://schemas.openxmlformats.org/markup-compatibility/2006">
          <mc:Choice Requires="x14">
            <control shapeId="17497" r:id="rId92" name="Check Box 89">
              <controlPr defaultSize="0" autoFill="0" autoLine="0" autoPict="0">
                <anchor moveWithCells="1">
                  <from>
                    <xdr:col>9</xdr:col>
                    <xdr:colOff>0</xdr:colOff>
                    <xdr:row>208</xdr:row>
                    <xdr:rowOff>0</xdr:rowOff>
                  </from>
                  <to>
                    <xdr:col>9</xdr:col>
                    <xdr:colOff>381000</xdr:colOff>
                    <xdr:row>209</xdr:row>
                    <xdr:rowOff>38100</xdr:rowOff>
                  </to>
                </anchor>
              </controlPr>
            </control>
          </mc:Choice>
        </mc:AlternateContent>
        <mc:AlternateContent xmlns:mc="http://schemas.openxmlformats.org/markup-compatibility/2006">
          <mc:Choice Requires="x14">
            <control shapeId="17498" r:id="rId93" name="Check Box 90">
              <controlPr defaultSize="0" autoFill="0" autoLine="0" autoPict="0">
                <anchor moveWithCells="1">
                  <from>
                    <xdr:col>9</xdr:col>
                    <xdr:colOff>0</xdr:colOff>
                    <xdr:row>209</xdr:row>
                    <xdr:rowOff>0</xdr:rowOff>
                  </from>
                  <to>
                    <xdr:col>9</xdr:col>
                    <xdr:colOff>381000</xdr:colOff>
                    <xdr:row>210</xdr:row>
                    <xdr:rowOff>38100</xdr:rowOff>
                  </to>
                </anchor>
              </controlPr>
            </control>
          </mc:Choice>
        </mc:AlternateContent>
        <mc:AlternateContent xmlns:mc="http://schemas.openxmlformats.org/markup-compatibility/2006">
          <mc:Choice Requires="x14">
            <control shapeId="17499" r:id="rId94" name="Check Box 91">
              <controlPr defaultSize="0" autoFill="0" autoLine="0" autoPict="0">
                <anchor moveWithCells="1">
                  <from>
                    <xdr:col>9</xdr:col>
                    <xdr:colOff>0</xdr:colOff>
                    <xdr:row>210</xdr:row>
                    <xdr:rowOff>0</xdr:rowOff>
                  </from>
                  <to>
                    <xdr:col>9</xdr:col>
                    <xdr:colOff>381000</xdr:colOff>
                    <xdr:row>211</xdr:row>
                    <xdr:rowOff>38100</xdr:rowOff>
                  </to>
                </anchor>
              </controlPr>
            </control>
          </mc:Choice>
        </mc:AlternateContent>
        <mc:AlternateContent xmlns:mc="http://schemas.openxmlformats.org/markup-compatibility/2006">
          <mc:Choice Requires="x14">
            <control shapeId="17500" r:id="rId95" name="Check Box 92">
              <controlPr defaultSize="0" autoFill="0" autoLine="0" autoPict="0">
                <anchor moveWithCells="1">
                  <from>
                    <xdr:col>13</xdr:col>
                    <xdr:colOff>0</xdr:colOff>
                    <xdr:row>208</xdr:row>
                    <xdr:rowOff>0</xdr:rowOff>
                  </from>
                  <to>
                    <xdr:col>13</xdr:col>
                    <xdr:colOff>381000</xdr:colOff>
                    <xdr:row>209</xdr:row>
                    <xdr:rowOff>38100</xdr:rowOff>
                  </to>
                </anchor>
              </controlPr>
            </control>
          </mc:Choice>
        </mc:AlternateContent>
        <mc:AlternateContent xmlns:mc="http://schemas.openxmlformats.org/markup-compatibility/2006">
          <mc:Choice Requires="x14">
            <control shapeId="17501" r:id="rId96" name="Check Box 93">
              <controlPr defaultSize="0" autoFill="0" autoLine="0" autoPict="0">
                <anchor moveWithCells="1">
                  <from>
                    <xdr:col>13</xdr:col>
                    <xdr:colOff>0</xdr:colOff>
                    <xdr:row>209</xdr:row>
                    <xdr:rowOff>0</xdr:rowOff>
                  </from>
                  <to>
                    <xdr:col>13</xdr:col>
                    <xdr:colOff>381000</xdr:colOff>
                    <xdr:row>210</xdr:row>
                    <xdr:rowOff>38100</xdr:rowOff>
                  </to>
                </anchor>
              </controlPr>
            </control>
          </mc:Choice>
        </mc:AlternateContent>
        <mc:AlternateContent xmlns:mc="http://schemas.openxmlformats.org/markup-compatibility/2006">
          <mc:Choice Requires="x14">
            <control shapeId="17502" r:id="rId97" name="Check Box 94">
              <controlPr defaultSize="0" autoFill="0" autoLine="0" autoPict="0">
                <anchor moveWithCells="1">
                  <from>
                    <xdr:col>13</xdr:col>
                    <xdr:colOff>0</xdr:colOff>
                    <xdr:row>210</xdr:row>
                    <xdr:rowOff>0</xdr:rowOff>
                  </from>
                  <to>
                    <xdr:col>13</xdr:col>
                    <xdr:colOff>381000</xdr:colOff>
                    <xdr:row>211</xdr:row>
                    <xdr:rowOff>38100</xdr:rowOff>
                  </to>
                </anchor>
              </controlPr>
            </control>
          </mc:Choice>
        </mc:AlternateContent>
        <mc:AlternateContent xmlns:mc="http://schemas.openxmlformats.org/markup-compatibility/2006">
          <mc:Choice Requires="x14">
            <control shapeId="17503" r:id="rId98" name="Check Box 95">
              <controlPr defaultSize="0" autoFill="0" autoLine="0" autoPict="0">
                <anchor moveWithCells="1">
                  <from>
                    <xdr:col>21</xdr:col>
                    <xdr:colOff>0</xdr:colOff>
                    <xdr:row>208</xdr:row>
                    <xdr:rowOff>0</xdr:rowOff>
                  </from>
                  <to>
                    <xdr:col>21</xdr:col>
                    <xdr:colOff>381000</xdr:colOff>
                    <xdr:row>209</xdr:row>
                    <xdr:rowOff>38100</xdr:rowOff>
                  </to>
                </anchor>
              </controlPr>
            </control>
          </mc:Choice>
        </mc:AlternateContent>
        <mc:AlternateContent xmlns:mc="http://schemas.openxmlformats.org/markup-compatibility/2006">
          <mc:Choice Requires="x14">
            <control shapeId="17504" r:id="rId99" name="Check Box 96">
              <controlPr defaultSize="0" autoFill="0" autoLine="0" autoPict="0">
                <anchor moveWithCells="1">
                  <from>
                    <xdr:col>21</xdr:col>
                    <xdr:colOff>0</xdr:colOff>
                    <xdr:row>209</xdr:row>
                    <xdr:rowOff>0</xdr:rowOff>
                  </from>
                  <to>
                    <xdr:col>21</xdr:col>
                    <xdr:colOff>381000</xdr:colOff>
                    <xdr:row>210</xdr:row>
                    <xdr:rowOff>38100</xdr:rowOff>
                  </to>
                </anchor>
              </controlPr>
            </control>
          </mc:Choice>
        </mc:AlternateContent>
        <mc:AlternateContent xmlns:mc="http://schemas.openxmlformats.org/markup-compatibility/2006">
          <mc:Choice Requires="x14">
            <control shapeId="17505" r:id="rId100" name="Check Box 97">
              <controlPr defaultSize="0" autoFill="0" autoLine="0" autoPict="0">
                <anchor moveWithCells="1">
                  <from>
                    <xdr:col>21</xdr:col>
                    <xdr:colOff>0</xdr:colOff>
                    <xdr:row>210</xdr:row>
                    <xdr:rowOff>0</xdr:rowOff>
                  </from>
                  <to>
                    <xdr:col>21</xdr:col>
                    <xdr:colOff>381000</xdr:colOff>
                    <xdr:row>211</xdr:row>
                    <xdr:rowOff>38100</xdr:rowOff>
                  </to>
                </anchor>
              </controlPr>
            </control>
          </mc:Choice>
        </mc:AlternateContent>
        <mc:AlternateContent xmlns:mc="http://schemas.openxmlformats.org/markup-compatibility/2006">
          <mc:Choice Requires="x14">
            <control shapeId="17506" r:id="rId101" name="Check Box 98">
              <controlPr defaultSize="0" autoFill="0" autoLine="0" autoPict="0">
                <anchor moveWithCells="1">
                  <from>
                    <xdr:col>17</xdr:col>
                    <xdr:colOff>0</xdr:colOff>
                    <xdr:row>208</xdr:row>
                    <xdr:rowOff>0</xdr:rowOff>
                  </from>
                  <to>
                    <xdr:col>17</xdr:col>
                    <xdr:colOff>381000</xdr:colOff>
                    <xdr:row>209</xdr:row>
                    <xdr:rowOff>38100</xdr:rowOff>
                  </to>
                </anchor>
              </controlPr>
            </control>
          </mc:Choice>
        </mc:AlternateContent>
        <mc:AlternateContent xmlns:mc="http://schemas.openxmlformats.org/markup-compatibility/2006">
          <mc:Choice Requires="x14">
            <control shapeId="17507" r:id="rId102" name="Check Box 99">
              <controlPr defaultSize="0" autoFill="0" autoLine="0" autoPict="0">
                <anchor moveWithCells="1">
                  <from>
                    <xdr:col>17</xdr:col>
                    <xdr:colOff>0</xdr:colOff>
                    <xdr:row>209</xdr:row>
                    <xdr:rowOff>0</xdr:rowOff>
                  </from>
                  <to>
                    <xdr:col>17</xdr:col>
                    <xdr:colOff>381000</xdr:colOff>
                    <xdr:row>210</xdr:row>
                    <xdr:rowOff>38100</xdr:rowOff>
                  </to>
                </anchor>
              </controlPr>
            </control>
          </mc:Choice>
        </mc:AlternateContent>
        <mc:AlternateContent xmlns:mc="http://schemas.openxmlformats.org/markup-compatibility/2006">
          <mc:Choice Requires="x14">
            <control shapeId="17508" r:id="rId103" name="Check Box 100">
              <controlPr defaultSize="0" autoFill="0" autoLine="0" autoPict="0">
                <anchor moveWithCells="1">
                  <from>
                    <xdr:col>17</xdr:col>
                    <xdr:colOff>0</xdr:colOff>
                    <xdr:row>210</xdr:row>
                    <xdr:rowOff>0</xdr:rowOff>
                  </from>
                  <to>
                    <xdr:col>17</xdr:col>
                    <xdr:colOff>381000</xdr:colOff>
                    <xdr:row>211</xdr:row>
                    <xdr:rowOff>38100</xdr:rowOff>
                  </to>
                </anchor>
              </controlPr>
            </control>
          </mc:Choice>
        </mc:AlternateContent>
        <mc:AlternateContent xmlns:mc="http://schemas.openxmlformats.org/markup-compatibility/2006">
          <mc:Choice Requires="x14">
            <control shapeId="17509" r:id="rId104" name="Check Box 101">
              <controlPr defaultSize="0" autoFill="0" autoLine="0" autoPict="0">
                <anchor moveWithCells="1">
                  <from>
                    <xdr:col>25</xdr:col>
                    <xdr:colOff>0</xdr:colOff>
                    <xdr:row>208</xdr:row>
                    <xdr:rowOff>0</xdr:rowOff>
                  </from>
                  <to>
                    <xdr:col>25</xdr:col>
                    <xdr:colOff>381000</xdr:colOff>
                    <xdr:row>209</xdr:row>
                    <xdr:rowOff>38100</xdr:rowOff>
                  </to>
                </anchor>
              </controlPr>
            </control>
          </mc:Choice>
        </mc:AlternateContent>
        <mc:AlternateContent xmlns:mc="http://schemas.openxmlformats.org/markup-compatibility/2006">
          <mc:Choice Requires="x14">
            <control shapeId="17510" r:id="rId105" name="Check Box 102">
              <controlPr defaultSize="0" autoFill="0" autoLine="0" autoPict="0">
                <anchor moveWithCells="1">
                  <from>
                    <xdr:col>25</xdr:col>
                    <xdr:colOff>0</xdr:colOff>
                    <xdr:row>209</xdr:row>
                    <xdr:rowOff>0</xdr:rowOff>
                  </from>
                  <to>
                    <xdr:col>25</xdr:col>
                    <xdr:colOff>381000</xdr:colOff>
                    <xdr:row>210</xdr:row>
                    <xdr:rowOff>38100</xdr:rowOff>
                  </to>
                </anchor>
              </controlPr>
            </control>
          </mc:Choice>
        </mc:AlternateContent>
        <mc:AlternateContent xmlns:mc="http://schemas.openxmlformats.org/markup-compatibility/2006">
          <mc:Choice Requires="x14">
            <control shapeId="17511" r:id="rId106" name="Check Box 103">
              <controlPr defaultSize="0" autoFill="0" autoLine="0" autoPict="0">
                <anchor moveWithCells="1">
                  <from>
                    <xdr:col>25</xdr:col>
                    <xdr:colOff>0</xdr:colOff>
                    <xdr:row>210</xdr:row>
                    <xdr:rowOff>0</xdr:rowOff>
                  </from>
                  <to>
                    <xdr:col>25</xdr:col>
                    <xdr:colOff>381000</xdr:colOff>
                    <xdr:row>211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C247"/>
  <sheetViews>
    <sheetView topLeftCell="A195" zoomScale="85" zoomScaleNormal="85" workbookViewId="0">
      <selection activeCell="J3" sqref="J3"/>
    </sheetView>
  </sheetViews>
  <sheetFormatPr baseColWidth="10" defaultRowHeight="15" x14ac:dyDescent="0.25"/>
  <cols>
    <col min="1" max="1" width="5.7109375" style="1" customWidth="1"/>
    <col min="2" max="2" width="3.7109375" style="1" customWidth="1"/>
    <col min="3" max="3" width="36.7109375" style="1" customWidth="1"/>
    <col min="4" max="5" width="16.7109375" style="1" customWidth="1"/>
    <col min="6" max="6" width="6.7109375" style="1" customWidth="1"/>
    <col min="7" max="7" width="7.7109375" style="1" hidden="1" customWidth="1"/>
    <col min="8" max="9" width="3.7109375" style="2" hidden="1" customWidth="1"/>
    <col min="10" max="10" width="10.7109375" style="2" customWidth="1"/>
    <col min="11" max="12" width="3.7109375" style="1" hidden="1" customWidth="1"/>
    <col min="13" max="13" width="1.7109375" style="1" customWidth="1"/>
    <col min="14" max="14" width="10.7109375" style="1" customWidth="1"/>
    <col min="15" max="16" width="3.7109375" style="1" hidden="1" customWidth="1"/>
    <col min="17" max="17" width="1.7109375" style="1" customWidth="1"/>
    <col min="18" max="18" width="10.7109375" style="1" customWidth="1"/>
    <col min="19" max="20" width="3.7109375" style="1" hidden="1" customWidth="1"/>
    <col min="21" max="21" width="1.7109375" style="1" customWidth="1"/>
    <col min="22" max="22" width="10.7109375" style="1" customWidth="1"/>
    <col min="23" max="24" width="3.7109375" style="1" hidden="1" customWidth="1"/>
    <col min="25" max="25" width="1.7109375" style="5" customWidth="1"/>
    <col min="26" max="26" width="10.7109375" style="1" customWidth="1"/>
    <col min="27" max="28" width="3.7109375" style="1" hidden="1" customWidth="1"/>
    <col min="29" max="29" width="1.7109375" style="1" customWidth="1"/>
    <col min="30" max="16384" width="11.42578125" style="1"/>
  </cols>
  <sheetData>
    <row r="2" spans="2:25" ht="31.5" x14ac:dyDescent="0.5">
      <c r="B2" s="40" t="s">
        <v>155</v>
      </c>
      <c r="J2" s="41" t="s">
        <v>156</v>
      </c>
    </row>
    <row r="3" spans="2:25" ht="20.100000000000001" customHeight="1" x14ac:dyDescent="0.5">
      <c r="B3" s="40"/>
      <c r="J3" s="41"/>
    </row>
    <row r="4" spans="2:25" ht="20.100000000000001" customHeight="1" x14ac:dyDescent="0.25">
      <c r="B4" s="74" t="s">
        <v>149</v>
      </c>
      <c r="D4" s="1" t="s">
        <v>150</v>
      </c>
      <c r="J4" s="41"/>
    </row>
    <row r="5" spans="2:25" ht="20.100000000000001" customHeight="1" thickBot="1" x14ac:dyDescent="0.55000000000000004">
      <c r="B5" s="40"/>
      <c r="H5" s="41"/>
    </row>
    <row r="6" spans="2:25" s="3" customFormat="1" ht="19.5" hidden="1" thickBot="1" x14ac:dyDescent="0.3">
      <c r="B6" s="35"/>
      <c r="C6" s="36" t="s">
        <v>80</v>
      </c>
      <c r="D6" s="37"/>
      <c r="E6" s="37"/>
      <c r="F6" s="37"/>
      <c r="G6" s="37"/>
      <c r="H6" s="38">
        <f>ROUND(AVERAGE(H8,H41,H121,H154,H180),1)</f>
        <v>1.1000000000000001</v>
      </c>
      <c r="I6" s="39"/>
      <c r="J6" s="45"/>
      <c r="Y6" s="34"/>
    </row>
    <row r="7" spans="2:25" ht="15.75" hidden="1" thickBot="1" x14ac:dyDescent="0.3"/>
    <row r="8" spans="2:25" s="3" customFormat="1" ht="19.5" thickBot="1" x14ac:dyDescent="0.3">
      <c r="B8" s="35"/>
      <c r="C8" s="36" t="s">
        <v>0</v>
      </c>
      <c r="D8" s="37"/>
      <c r="E8" s="37"/>
      <c r="F8" s="37"/>
      <c r="G8" s="37"/>
      <c r="H8" s="38">
        <f>ROUND(AVERAGE(H10,H21),1)</f>
        <v>1</v>
      </c>
      <c r="I8" s="39"/>
      <c r="J8" s="39"/>
      <c r="Y8" s="34"/>
    </row>
    <row r="9" spans="2:25" x14ac:dyDescent="0.25">
      <c r="B9" s="4"/>
      <c r="C9" s="5"/>
      <c r="D9" s="5"/>
      <c r="E9" s="5"/>
      <c r="F9" s="5"/>
      <c r="G9" s="5"/>
      <c r="H9" s="6"/>
      <c r="I9" s="7"/>
      <c r="J9" s="7"/>
    </row>
    <row r="10" spans="2:25" x14ac:dyDescent="0.25">
      <c r="B10" s="4"/>
      <c r="C10" s="92" t="s">
        <v>85</v>
      </c>
      <c r="D10" s="92"/>
      <c r="E10" s="92"/>
      <c r="F10" s="92"/>
      <c r="G10" s="5"/>
      <c r="H10" s="6">
        <f>IF(I10&lt;4,0,2)</f>
        <v>2</v>
      </c>
      <c r="I10" s="7">
        <f>SUM(I15:I18)</f>
        <v>4</v>
      </c>
      <c r="J10" s="7"/>
    </row>
    <row r="11" spans="2:25" x14ac:dyDescent="0.25">
      <c r="B11" s="4"/>
      <c r="C11" s="92"/>
      <c r="D11" s="92"/>
      <c r="E11" s="92"/>
      <c r="F11" s="92"/>
      <c r="G11" s="5"/>
      <c r="H11" s="6"/>
      <c r="I11" s="7"/>
      <c r="J11" s="7"/>
    </row>
    <row r="12" spans="2:25" ht="8.1" customHeight="1" x14ac:dyDescent="0.25">
      <c r="B12" s="4"/>
      <c r="C12" s="5"/>
      <c r="D12" s="5"/>
      <c r="E12" s="5"/>
      <c r="F12" s="5"/>
      <c r="G12" s="5"/>
      <c r="H12" s="6"/>
      <c r="I12" s="7"/>
      <c r="J12" s="7"/>
    </row>
    <row r="13" spans="2:25" ht="15" customHeight="1" x14ac:dyDescent="0.25">
      <c r="B13" s="4"/>
      <c r="C13" s="53" t="s">
        <v>86</v>
      </c>
      <c r="D13" s="53" t="s">
        <v>87</v>
      </c>
      <c r="E13" s="53" t="s">
        <v>88</v>
      </c>
      <c r="F13" s="5"/>
      <c r="G13" s="5"/>
      <c r="H13" s="6"/>
      <c r="I13" s="7"/>
      <c r="J13" s="7"/>
    </row>
    <row r="14" spans="2:25" x14ac:dyDescent="0.25">
      <c r="B14" s="4"/>
      <c r="C14" s="54"/>
      <c r="D14" s="55">
        <v>3</v>
      </c>
      <c r="E14" s="55">
        <v>15</v>
      </c>
      <c r="F14" s="5"/>
      <c r="G14" s="5"/>
      <c r="H14" s="6" t="b">
        <v>0</v>
      </c>
      <c r="I14" s="7">
        <f>IF(H14=TRUE,1,0)</f>
        <v>0</v>
      </c>
      <c r="J14" s="7"/>
    </row>
    <row r="15" spans="2:25" x14ac:dyDescent="0.25">
      <c r="B15" s="4"/>
      <c r="C15" s="54"/>
      <c r="D15" s="55">
        <v>6</v>
      </c>
      <c r="E15" s="55">
        <v>20</v>
      </c>
      <c r="F15" s="5"/>
      <c r="G15" s="5"/>
      <c r="H15" s="6" t="b">
        <v>1</v>
      </c>
      <c r="I15" s="7">
        <f t="shared" ref="I15:I18" si="0">IF(H15=TRUE,1,0)</f>
        <v>1</v>
      </c>
      <c r="J15" s="7"/>
    </row>
    <row r="16" spans="2:25" x14ac:dyDescent="0.25">
      <c r="B16" s="4"/>
      <c r="C16" s="54"/>
      <c r="D16" s="55">
        <v>4</v>
      </c>
      <c r="E16" s="55">
        <v>16</v>
      </c>
      <c r="F16" s="5"/>
      <c r="G16" s="5"/>
      <c r="H16" s="6" t="b">
        <v>1</v>
      </c>
      <c r="I16" s="7">
        <f t="shared" si="0"/>
        <v>1</v>
      </c>
      <c r="J16" s="7"/>
    </row>
    <row r="17" spans="2:10" x14ac:dyDescent="0.25">
      <c r="B17" s="4"/>
      <c r="C17" s="54"/>
      <c r="D17" s="55">
        <v>3</v>
      </c>
      <c r="E17" s="55">
        <v>9</v>
      </c>
      <c r="F17" s="5"/>
      <c r="G17" s="5"/>
      <c r="H17" s="6" t="b">
        <v>1</v>
      </c>
      <c r="I17" s="7">
        <f t="shared" si="0"/>
        <v>1</v>
      </c>
      <c r="J17" s="7"/>
    </row>
    <row r="18" spans="2:10" x14ac:dyDescent="0.25">
      <c r="B18" s="4"/>
      <c r="C18" s="54"/>
      <c r="D18" s="55">
        <v>1</v>
      </c>
      <c r="E18" s="55">
        <v>19</v>
      </c>
      <c r="F18" s="5"/>
      <c r="G18" s="5"/>
      <c r="H18" s="6" t="b">
        <v>1</v>
      </c>
      <c r="I18" s="7">
        <f t="shared" si="0"/>
        <v>1</v>
      </c>
      <c r="J18" s="7"/>
    </row>
    <row r="19" spans="2:10" ht="15.75" thickBot="1" x14ac:dyDescent="0.3">
      <c r="B19" s="4"/>
      <c r="C19" s="48" t="s">
        <v>122</v>
      </c>
      <c r="D19" s="56">
        <f>SUM(D14:D17)</f>
        <v>16</v>
      </c>
      <c r="E19" s="56">
        <f>SUM(E14:E17)</f>
        <v>60</v>
      </c>
      <c r="F19" s="5"/>
      <c r="G19" s="5"/>
      <c r="H19" s="6"/>
      <c r="I19" s="7"/>
      <c r="J19" s="7"/>
    </row>
    <row r="20" spans="2:10" ht="15.75" thickTop="1" x14ac:dyDescent="0.25">
      <c r="B20" s="4"/>
      <c r="C20" s="5"/>
      <c r="D20" s="5"/>
      <c r="E20" s="5"/>
      <c r="F20" s="5"/>
      <c r="G20" s="5"/>
      <c r="H20" s="6"/>
      <c r="I20" s="7"/>
      <c r="J20" s="7"/>
    </row>
    <row r="21" spans="2:10" x14ac:dyDescent="0.25">
      <c r="B21" s="4"/>
      <c r="C21" s="8" t="s">
        <v>24</v>
      </c>
      <c r="D21" s="5"/>
      <c r="E21" s="5"/>
      <c r="F21" s="5"/>
      <c r="G21" s="5"/>
      <c r="H21" s="6">
        <f>IF(I21&gt;4,0,2)</f>
        <v>0</v>
      </c>
      <c r="I21" s="7">
        <f>MAX(F24:F28)</f>
        <v>5</v>
      </c>
      <c r="J21" s="7"/>
    </row>
    <row r="22" spans="2:10" ht="8.1" customHeight="1" x14ac:dyDescent="0.25">
      <c r="B22" s="4"/>
      <c r="C22" s="5"/>
      <c r="D22" s="5"/>
      <c r="E22" s="5"/>
      <c r="F22" s="5"/>
      <c r="G22" s="5"/>
      <c r="H22" s="6"/>
      <c r="I22" s="7"/>
      <c r="J22" s="7"/>
    </row>
    <row r="23" spans="2:10" x14ac:dyDescent="0.25">
      <c r="B23" s="4"/>
      <c r="C23" s="8" t="s">
        <v>6</v>
      </c>
      <c r="D23" s="8" t="s">
        <v>7</v>
      </c>
      <c r="E23" s="5"/>
      <c r="F23" s="5"/>
      <c r="G23" s="5"/>
      <c r="H23" s="6"/>
      <c r="I23" s="7"/>
      <c r="J23" s="7"/>
    </row>
    <row r="24" spans="2:10" x14ac:dyDescent="0.25">
      <c r="B24" s="4"/>
      <c r="C24" s="33" t="s">
        <v>8</v>
      </c>
      <c r="D24" s="42" t="s">
        <v>1</v>
      </c>
      <c r="E24" s="6" t="s">
        <v>1</v>
      </c>
      <c r="F24" s="6">
        <f>COUNTIF($D$24:$D$38,E24)</f>
        <v>2</v>
      </c>
      <c r="G24" s="5"/>
      <c r="H24" s="6"/>
      <c r="I24" s="7"/>
      <c r="J24" s="7"/>
    </row>
    <row r="25" spans="2:10" x14ac:dyDescent="0.25">
      <c r="B25" s="4"/>
      <c r="C25" s="33" t="s">
        <v>9</v>
      </c>
      <c r="D25" s="42" t="s">
        <v>1</v>
      </c>
      <c r="E25" s="6" t="s">
        <v>2</v>
      </c>
      <c r="F25" s="6">
        <f t="shared" ref="F25:F28" si="1">COUNTIF($D$24:$D$38,E25)</f>
        <v>4</v>
      </c>
      <c r="G25" s="5"/>
      <c r="H25" s="6"/>
      <c r="I25" s="7"/>
      <c r="J25" s="7"/>
    </row>
    <row r="26" spans="2:10" x14ac:dyDescent="0.25">
      <c r="B26" s="4"/>
      <c r="C26" s="33" t="s">
        <v>10</v>
      </c>
      <c r="D26" s="42" t="s">
        <v>2</v>
      </c>
      <c r="E26" s="6" t="s">
        <v>3</v>
      </c>
      <c r="F26" s="6">
        <f t="shared" si="1"/>
        <v>5</v>
      </c>
      <c r="G26" s="5"/>
      <c r="H26" s="6"/>
      <c r="I26" s="7"/>
      <c r="J26" s="7"/>
    </row>
    <row r="27" spans="2:10" x14ac:dyDescent="0.25">
      <c r="B27" s="4"/>
      <c r="C27" s="33" t="s">
        <v>11</v>
      </c>
      <c r="D27" s="42" t="s">
        <v>2</v>
      </c>
      <c r="E27" s="6" t="s">
        <v>4</v>
      </c>
      <c r="F27" s="6">
        <f t="shared" si="1"/>
        <v>1</v>
      </c>
      <c r="G27" s="5"/>
      <c r="H27" s="6"/>
      <c r="I27" s="7"/>
      <c r="J27" s="7"/>
    </row>
    <row r="28" spans="2:10" x14ac:dyDescent="0.25">
      <c r="B28" s="4"/>
      <c r="C28" s="33" t="s">
        <v>12</v>
      </c>
      <c r="D28" s="42" t="s">
        <v>2</v>
      </c>
      <c r="E28" s="6" t="s">
        <v>5</v>
      </c>
      <c r="F28" s="6">
        <f t="shared" si="1"/>
        <v>3</v>
      </c>
      <c r="G28" s="5"/>
      <c r="H28" s="6"/>
      <c r="I28" s="7"/>
      <c r="J28" s="7"/>
    </row>
    <row r="29" spans="2:10" x14ac:dyDescent="0.25">
      <c r="B29" s="4"/>
      <c r="C29" s="33" t="s">
        <v>13</v>
      </c>
      <c r="D29" s="42" t="s">
        <v>2</v>
      </c>
      <c r="E29" s="6" t="s">
        <v>23</v>
      </c>
      <c r="F29" s="6">
        <f>COUNTIF($D$24:$D$38,"")</f>
        <v>0</v>
      </c>
      <c r="G29" s="5"/>
      <c r="H29" s="6"/>
      <c r="I29" s="7"/>
      <c r="J29" s="7"/>
    </row>
    <row r="30" spans="2:10" x14ac:dyDescent="0.25">
      <c r="B30" s="4"/>
      <c r="C30" s="33" t="s">
        <v>14</v>
      </c>
      <c r="D30" s="42" t="s">
        <v>3</v>
      </c>
      <c r="E30" s="5"/>
      <c r="F30" s="5"/>
      <c r="G30" s="5"/>
      <c r="H30" s="6"/>
      <c r="I30" s="7"/>
      <c r="J30" s="7"/>
    </row>
    <row r="31" spans="2:10" x14ac:dyDescent="0.25">
      <c r="B31" s="4"/>
      <c r="C31" s="33" t="s">
        <v>15</v>
      </c>
      <c r="D31" s="42" t="s">
        <v>3</v>
      </c>
      <c r="E31" s="5"/>
      <c r="F31" s="5"/>
      <c r="G31" s="5"/>
      <c r="H31" s="6"/>
      <c r="I31" s="7"/>
      <c r="J31" s="7"/>
    </row>
    <row r="32" spans="2:10" x14ac:dyDescent="0.25">
      <c r="B32" s="4"/>
      <c r="C32" s="33" t="s">
        <v>16</v>
      </c>
      <c r="D32" s="42" t="s">
        <v>3</v>
      </c>
      <c r="E32" s="5"/>
      <c r="F32" s="5"/>
      <c r="G32" s="5"/>
      <c r="H32" s="6"/>
      <c r="I32" s="7"/>
      <c r="J32" s="7"/>
    </row>
    <row r="33" spans="2:25" x14ac:dyDescent="0.25">
      <c r="B33" s="4"/>
      <c r="C33" s="33" t="s">
        <v>17</v>
      </c>
      <c r="D33" s="42" t="s">
        <v>3</v>
      </c>
      <c r="E33" s="5"/>
      <c r="F33" s="5"/>
      <c r="G33" s="5"/>
      <c r="H33" s="6"/>
      <c r="I33" s="7"/>
      <c r="J33" s="7"/>
    </row>
    <row r="34" spans="2:25" x14ac:dyDescent="0.25">
      <c r="B34" s="4"/>
      <c r="C34" s="33" t="s">
        <v>18</v>
      </c>
      <c r="D34" s="42" t="s">
        <v>3</v>
      </c>
      <c r="E34" s="5"/>
      <c r="F34" s="5"/>
      <c r="G34" s="5"/>
      <c r="H34" s="6"/>
      <c r="I34" s="7"/>
      <c r="J34" s="7"/>
    </row>
    <row r="35" spans="2:25" x14ac:dyDescent="0.25">
      <c r="B35" s="4"/>
      <c r="C35" s="33" t="s">
        <v>19</v>
      </c>
      <c r="D35" s="42" t="s">
        <v>4</v>
      </c>
      <c r="E35" s="5"/>
      <c r="F35" s="5"/>
      <c r="G35" s="5"/>
      <c r="H35" s="6"/>
      <c r="I35" s="7"/>
      <c r="J35" s="7"/>
    </row>
    <row r="36" spans="2:25" x14ac:dyDescent="0.25">
      <c r="B36" s="4"/>
      <c r="C36" s="33" t="s">
        <v>20</v>
      </c>
      <c r="D36" s="42" t="s">
        <v>5</v>
      </c>
      <c r="E36" s="5"/>
      <c r="F36" s="5"/>
      <c r="G36" s="5"/>
      <c r="H36" s="6"/>
      <c r="I36" s="7"/>
      <c r="J36" s="7"/>
    </row>
    <row r="37" spans="2:25" x14ac:dyDescent="0.25">
      <c r="B37" s="4"/>
      <c r="C37" s="33" t="s">
        <v>21</v>
      </c>
      <c r="D37" s="42" t="s">
        <v>5</v>
      </c>
      <c r="E37" s="5"/>
      <c r="F37" s="5"/>
      <c r="G37" s="5"/>
      <c r="H37" s="6"/>
      <c r="I37" s="7"/>
      <c r="J37" s="7"/>
    </row>
    <row r="38" spans="2:25" x14ac:dyDescent="0.25">
      <c r="B38" s="4"/>
      <c r="C38" s="33" t="s">
        <v>22</v>
      </c>
      <c r="D38" s="42" t="s">
        <v>5</v>
      </c>
      <c r="E38" s="5"/>
      <c r="F38" s="5"/>
      <c r="G38" s="5"/>
      <c r="H38" s="6"/>
      <c r="I38" s="7"/>
      <c r="J38" s="7"/>
    </row>
    <row r="39" spans="2:25" ht="15.75" thickBot="1" x14ac:dyDescent="0.3">
      <c r="B39" s="11"/>
      <c r="C39" s="12"/>
      <c r="D39" s="12"/>
      <c r="E39" s="12"/>
      <c r="F39" s="12"/>
      <c r="G39" s="12"/>
      <c r="H39" s="13"/>
      <c r="I39" s="14"/>
      <c r="J39" s="14"/>
    </row>
    <row r="40" spans="2:25" ht="15.75" thickBot="1" x14ac:dyDescent="0.3"/>
    <row r="41" spans="2:25" s="3" customFormat="1" ht="19.5" thickBot="1" x14ac:dyDescent="0.3">
      <c r="B41" s="35"/>
      <c r="C41" s="36" t="s">
        <v>26</v>
      </c>
      <c r="D41" s="37"/>
      <c r="E41" s="37"/>
      <c r="F41" s="37"/>
      <c r="G41" s="37"/>
      <c r="H41" s="38">
        <f>ROUND(AVERAGE(H56,H63,H71,H79,H87,H95,H103),1)</f>
        <v>1.1000000000000001</v>
      </c>
      <c r="I41" s="39"/>
      <c r="J41" s="39"/>
      <c r="Y41" s="34"/>
    </row>
    <row r="42" spans="2:25" x14ac:dyDescent="0.25">
      <c r="B42" s="4"/>
      <c r="C42" s="5"/>
      <c r="D42" s="5"/>
      <c r="E42" s="5"/>
      <c r="F42" s="5"/>
      <c r="G42" s="5"/>
      <c r="H42" s="6"/>
      <c r="I42" s="7"/>
      <c r="J42" s="7"/>
    </row>
    <row r="43" spans="2:25" x14ac:dyDescent="0.25">
      <c r="B43" s="4"/>
      <c r="C43" s="93" t="s">
        <v>27</v>
      </c>
      <c r="D43" s="93"/>
      <c r="E43" s="93"/>
      <c r="F43" s="93"/>
      <c r="G43" s="5"/>
      <c r="H43" s="6"/>
      <c r="I43" s="7"/>
      <c r="J43" s="7"/>
    </row>
    <row r="44" spans="2:25" ht="8.1" customHeight="1" x14ac:dyDescent="0.25">
      <c r="B44" s="4"/>
      <c r="C44" s="5"/>
      <c r="D44" s="5"/>
      <c r="E44" s="5"/>
      <c r="F44" s="5"/>
      <c r="G44" s="5"/>
      <c r="H44" s="6"/>
      <c r="I44" s="7"/>
      <c r="J44" s="7"/>
    </row>
    <row r="45" spans="2:25" x14ac:dyDescent="0.25">
      <c r="B45" s="4"/>
      <c r="C45" s="33" t="s">
        <v>36</v>
      </c>
      <c r="D45" s="33" t="s">
        <v>37</v>
      </c>
      <c r="E45" s="5"/>
      <c r="F45" s="5"/>
      <c r="G45" s="5"/>
      <c r="H45" s="6"/>
      <c r="I45" s="7"/>
      <c r="J45" s="7"/>
    </row>
    <row r="46" spans="2:25" x14ac:dyDescent="0.25">
      <c r="B46" s="4"/>
      <c r="C46" s="5" t="s">
        <v>108</v>
      </c>
      <c r="D46" s="42" t="s">
        <v>28</v>
      </c>
      <c r="E46" s="6" t="s">
        <v>28</v>
      </c>
      <c r="F46" s="5"/>
      <c r="G46" s="5"/>
      <c r="H46" s="6"/>
      <c r="I46" s="7"/>
      <c r="J46" s="7"/>
    </row>
    <row r="47" spans="2:25" x14ac:dyDescent="0.25">
      <c r="B47" s="4"/>
      <c r="C47" s="5" t="s">
        <v>32</v>
      </c>
      <c r="D47" s="42" t="s">
        <v>29</v>
      </c>
      <c r="E47" s="6" t="s">
        <v>29</v>
      </c>
      <c r="F47" s="5"/>
      <c r="G47" s="5"/>
      <c r="H47" s="6"/>
      <c r="I47" s="7"/>
      <c r="J47" s="7"/>
    </row>
    <row r="48" spans="2:25" x14ac:dyDescent="0.25">
      <c r="B48" s="4"/>
      <c r="C48" s="5" t="s">
        <v>33</v>
      </c>
      <c r="D48" s="42" t="s">
        <v>30</v>
      </c>
      <c r="E48" s="6" t="s">
        <v>30</v>
      </c>
      <c r="F48" s="5"/>
      <c r="G48" s="5"/>
      <c r="H48" s="6"/>
      <c r="I48" s="7"/>
      <c r="J48" s="7"/>
    </row>
    <row r="49" spans="2:25" x14ac:dyDescent="0.25">
      <c r="B49" s="4"/>
      <c r="C49" s="5" t="s">
        <v>34</v>
      </c>
      <c r="D49" s="42" t="s">
        <v>31</v>
      </c>
      <c r="E49" s="6" t="s">
        <v>31</v>
      </c>
      <c r="F49" s="5"/>
      <c r="G49" s="5"/>
      <c r="H49" s="6"/>
      <c r="I49" s="7"/>
      <c r="J49" s="7"/>
    </row>
    <row r="50" spans="2:25" x14ac:dyDescent="0.25">
      <c r="B50" s="4"/>
      <c r="C50" s="5" t="s">
        <v>35</v>
      </c>
      <c r="D50" s="42" t="s">
        <v>28</v>
      </c>
      <c r="E50" s="5"/>
      <c r="F50" s="5"/>
      <c r="G50" s="5"/>
      <c r="H50" s="6"/>
      <c r="I50" s="7"/>
      <c r="J50" s="7"/>
    </row>
    <row r="51" spans="2:25" x14ac:dyDescent="0.25">
      <c r="B51" s="4"/>
      <c r="C51" s="5" t="s">
        <v>111</v>
      </c>
      <c r="D51" s="42" t="s">
        <v>29</v>
      </c>
      <c r="E51" s="5"/>
      <c r="F51" s="5"/>
      <c r="G51" s="5"/>
      <c r="H51" s="6"/>
      <c r="I51" s="7"/>
      <c r="J51" s="7"/>
    </row>
    <row r="52" spans="2:25" x14ac:dyDescent="0.25">
      <c r="B52" s="4"/>
      <c r="C52" s="5" t="s">
        <v>112</v>
      </c>
      <c r="D52" s="42" t="s">
        <v>29</v>
      </c>
      <c r="E52" s="5"/>
      <c r="F52" s="5"/>
      <c r="G52" s="5"/>
      <c r="H52" s="6"/>
      <c r="I52" s="7"/>
      <c r="J52" s="7"/>
    </row>
    <row r="53" spans="2:25" x14ac:dyDescent="0.25">
      <c r="B53" s="4"/>
      <c r="C53" s="5" t="s">
        <v>109</v>
      </c>
      <c r="D53" s="42" t="s">
        <v>29</v>
      </c>
      <c r="E53" s="5"/>
      <c r="F53" s="5"/>
      <c r="G53" s="5"/>
      <c r="H53" s="6"/>
      <c r="I53" s="7"/>
      <c r="J53" s="7"/>
    </row>
    <row r="54" spans="2:25" ht="15" customHeight="1" x14ac:dyDescent="0.25">
      <c r="B54" s="4"/>
      <c r="C54" s="5" t="s">
        <v>110</v>
      </c>
      <c r="D54" s="42" t="s">
        <v>29</v>
      </c>
      <c r="E54" s="5"/>
      <c r="F54" s="5"/>
      <c r="G54" s="5"/>
      <c r="H54" s="6"/>
      <c r="I54" s="7"/>
      <c r="J54" s="7"/>
    </row>
    <row r="55" spans="2:25" ht="15" customHeight="1" x14ac:dyDescent="0.25">
      <c r="B55" s="4"/>
      <c r="C55" s="5"/>
      <c r="D55" s="5"/>
      <c r="E55" s="5"/>
      <c r="F55" s="5"/>
      <c r="G55" s="5"/>
      <c r="H55" s="6"/>
      <c r="I55" s="7"/>
      <c r="J55" s="7"/>
    </row>
    <row r="56" spans="2:25" ht="15" customHeight="1" x14ac:dyDescent="0.25">
      <c r="B56" s="4"/>
      <c r="C56" s="92" t="s">
        <v>42</v>
      </c>
      <c r="D56" s="92"/>
      <c r="E56" s="92"/>
      <c r="F56" s="92"/>
      <c r="G56" s="5"/>
      <c r="H56" s="6">
        <f>VLOOKUP(C59,C60:H62,6,FALSE)</f>
        <v>2</v>
      </c>
      <c r="I56" s="7"/>
      <c r="J56" s="7"/>
    </row>
    <row r="57" spans="2:25" x14ac:dyDescent="0.25">
      <c r="B57" s="4"/>
      <c r="C57" s="92"/>
      <c r="D57" s="92"/>
      <c r="E57" s="92"/>
      <c r="F57" s="92"/>
      <c r="G57" s="5"/>
      <c r="H57" s="6"/>
      <c r="I57" s="7"/>
      <c r="J57" s="7"/>
    </row>
    <row r="58" spans="2:25" ht="8.1" customHeight="1" x14ac:dyDescent="0.25">
      <c r="B58" s="4"/>
      <c r="C58" s="5"/>
      <c r="D58" s="5"/>
      <c r="E58" s="5"/>
      <c r="F58" s="5"/>
      <c r="G58" s="5"/>
      <c r="H58" s="6"/>
      <c r="I58" s="7"/>
      <c r="J58" s="7"/>
    </row>
    <row r="59" spans="2:25" ht="30" customHeight="1" x14ac:dyDescent="0.25">
      <c r="B59" s="4"/>
      <c r="C59" s="94" t="s">
        <v>45</v>
      </c>
      <c r="D59" s="94"/>
      <c r="E59" s="94"/>
      <c r="F59" s="94"/>
      <c r="G59" s="5"/>
      <c r="H59" s="6"/>
      <c r="I59" s="7"/>
      <c r="J59" s="7"/>
    </row>
    <row r="60" spans="2:25" ht="15" hidden="1" customHeight="1" x14ac:dyDescent="0.25">
      <c r="B60" s="4"/>
      <c r="C60" s="91" t="s">
        <v>43</v>
      </c>
      <c r="D60" s="91"/>
      <c r="E60" s="91"/>
      <c r="F60" s="91"/>
      <c r="G60" s="5"/>
      <c r="H60" s="6">
        <v>0</v>
      </c>
      <c r="I60" s="7"/>
      <c r="J60" s="7"/>
    </row>
    <row r="61" spans="2:25" ht="30" hidden="1" customHeight="1" x14ac:dyDescent="0.25">
      <c r="B61" s="4"/>
      <c r="C61" s="91" t="s">
        <v>44</v>
      </c>
      <c r="D61" s="91"/>
      <c r="E61" s="91"/>
      <c r="F61" s="91"/>
      <c r="G61" s="5"/>
      <c r="H61" s="6">
        <v>1</v>
      </c>
      <c r="I61" s="7"/>
      <c r="J61" s="7"/>
    </row>
    <row r="62" spans="2:25" ht="15" hidden="1" customHeight="1" x14ac:dyDescent="0.25">
      <c r="B62" s="4"/>
      <c r="C62" s="91" t="s">
        <v>45</v>
      </c>
      <c r="D62" s="91"/>
      <c r="E62" s="91"/>
      <c r="F62" s="91"/>
      <c r="G62" s="5"/>
      <c r="H62" s="6">
        <v>2</v>
      </c>
      <c r="I62" s="7"/>
      <c r="J62" s="7"/>
    </row>
    <row r="63" spans="2:25" s="19" customFormat="1" ht="15" customHeight="1" x14ac:dyDescent="0.25">
      <c r="B63" s="20"/>
      <c r="C63" s="92" t="s">
        <v>46</v>
      </c>
      <c r="D63" s="92"/>
      <c r="E63" s="92"/>
      <c r="F63" s="92"/>
      <c r="G63" s="21"/>
      <c r="H63" s="6">
        <f>VLOOKUP(C66,C67:H69,6,FALSE)</f>
        <v>1</v>
      </c>
      <c r="I63" s="22"/>
      <c r="J63" s="22"/>
      <c r="K63" s="23"/>
      <c r="L63" s="23"/>
      <c r="M63" s="23"/>
      <c r="N63" s="23"/>
      <c r="O63" s="23"/>
      <c r="P63" s="23"/>
      <c r="Q63" s="23"/>
      <c r="R63" s="23"/>
      <c r="Y63" s="78"/>
    </row>
    <row r="64" spans="2:25" s="19" customFormat="1" ht="15" customHeight="1" x14ac:dyDescent="0.25">
      <c r="B64" s="20"/>
      <c r="C64" s="92"/>
      <c r="D64" s="92"/>
      <c r="E64" s="92"/>
      <c r="F64" s="92"/>
      <c r="G64" s="21"/>
      <c r="H64" s="6"/>
      <c r="I64" s="22"/>
      <c r="J64" s="22"/>
      <c r="K64" s="23"/>
      <c r="L64" s="23"/>
      <c r="M64" s="23"/>
      <c r="N64" s="23"/>
      <c r="O64" s="23"/>
      <c r="P64" s="23"/>
      <c r="Q64" s="23"/>
      <c r="R64" s="23"/>
      <c r="Y64" s="78"/>
    </row>
    <row r="65" spans="2:25" ht="8.1" customHeight="1" x14ac:dyDescent="0.25">
      <c r="B65" s="4"/>
      <c r="C65" s="5"/>
      <c r="D65" s="5"/>
      <c r="E65" s="5"/>
      <c r="F65" s="5"/>
      <c r="G65" s="5"/>
      <c r="H65" s="6"/>
      <c r="I65" s="7"/>
      <c r="J65" s="7"/>
    </row>
    <row r="66" spans="2:25" ht="15" customHeight="1" x14ac:dyDescent="0.25">
      <c r="B66" s="4"/>
      <c r="C66" s="5" t="s">
        <v>48</v>
      </c>
      <c r="D66" s="5"/>
      <c r="E66" s="5"/>
      <c r="F66" s="5"/>
      <c r="G66" s="5"/>
      <c r="H66" s="6"/>
      <c r="I66" s="7"/>
      <c r="J66" s="7"/>
    </row>
    <row r="67" spans="2:25" ht="15" hidden="1" customHeight="1" x14ac:dyDescent="0.25">
      <c r="B67" s="4"/>
      <c r="C67" s="10" t="s">
        <v>47</v>
      </c>
      <c r="D67" s="5"/>
      <c r="E67" s="5"/>
      <c r="F67" s="5"/>
      <c r="G67" s="5"/>
      <c r="H67" s="6">
        <v>0</v>
      </c>
      <c r="I67" s="7"/>
      <c r="J67" s="7"/>
    </row>
    <row r="68" spans="2:25" ht="15" hidden="1" customHeight="1" x14ac:dyDescent="0.25">
      <c r="B68" s="4"/>
      <c r="C68" s="10" t="s">
        <v>48</v>
      </c>
      <c r="D68" s="5"/>
      <c r="E68" s="5"/>
      <c r="F68" s="5"/>
      <c r="G68" s="5"/>
      <c r="H68" s="6">
        <v>1</v>
      </c>
      <c r="I68" s="7"/>
      <c r="J68" s="7"/>
    </row>
    <row r="69" spans="2:25" ht="15" hidden="1" customHeight="1" x14ac:dyDescent="0.25">
      <c r="B69" s="4"/>
      <c r="C69" s="10" t="s">
        <v>49</v>
      </c>
      <c r="D69" s="5"/>
      <c r="E69" s="5"/>
      <c r="F69" s="5"/>
      <c r="G69" s="5"/>
      <c r="H69" s="6">
        <v>2</v>
      </c>
      <c r="I69" s="7"/>
      <c r="J69" s="7"/>
    </row>
    <row r="70" spans="2:25" ht="15" customHeight="1" x14ac:dyDescent="0.25">
      <c r="B70" s="4"/>
      <c r="C70" s="5"/>
      <c r="D70" s="5"/>
      <c r="E70" s="5"/>
      <c r="F70" s="5"/>
      <c r="G70" s="5"/>
      <c r="H70" s="6"/>
      <c r="I70" s="7"/>
      <c r="J70" s="7"/>
    </row>
    <row r="71" spans="2:25" s="19" customFormat="1" ht="15" customHeight="1" x14ac:dyDescent="0.25">
      <c r="B71" s="20"/>
      <c r="C71" s="92" t="s">
        <v>50</v>
      </c>
      <c r="D71" s="92"/>
      <c r="E71" s="92"/>
      <c r="F71" s="92"/>
      <c r="G71" s="21"/>
      <c r="H71" s="6">
        <f>VLOOKUP(C74,C75:H77,6,FALSE)</f>
        <v>1</v>
      </c>
      <c r="I71" s="22"/>
      <c r="J71" s="22"/>
      <c r="K71" s="23"/>
      <c r="L71" s="23"/>
      <c r="M71" s="23"/>
      <c r="N71" s="23"/>
      <c r="O71" s="23"/>
      <c r="P71" s="23"/>
      <c r="Q71" s="23"/>
      <c r="R71" s="23"/>
      <c r="Y71" s="78"/>
    </row>
    <row r="72" spans="2:25" s="19" customFormat="1" ht="15" customHeight="1" x14ac:dyDescent="0.25">
      <c r="B72" s="20"/>
      <c r="C72" s="92"/>
      <c r="D72" s="92"/>
      <c r="E72" s="92"/>
      <c r="F72" s="92"/>
      <c r="G72" s="21"/>
      <c r="H72" s="6"/>
      <c r="I72" s="22"/>
      <c r="J72" s="22"/>
      <c r="K72" s="23"/>
      <c r="L72" s="23"/>
      <c r="M72" s="23"/>
      <c r="N72" s="23"/>
      <c r="O72" s="23"/>
      <c r="P72" s="23"/>
      <c r="Q72" s="23"/>
      <c r="R72" s="23"/>
      <c r="Y72" s="78"/>
    </row>
    <row r="73" spans="2:25" ht="8.1" customHeight="1" x14ac:dyDescent="0.25">
      <c r="B73" s="4"/>
      <c r="C73" s="5"/>
      <c r="D73" s="5"/>
      <c r="E73" s="5"/>
      <c r="F73" s="5"/>
      <c r="G73" s="5"/>
      <c r="H73" s="6"/>
      <c r="I73" s="7"/>
      <c r="J73" s="7"/>
    </row>
    <row r="74" spans="2:25" ht="15" customHeight="1" x14ac:dyDescent="0.25">
      <c r="B74" s="4"/>
      <c r="C74" s="5" t="s">
        <v>52</v>
      </c>
      <c r="D74" s="5"/>
      <c r="E74" s="5"/>
      <c r="F74" s="5"/>
      <c r="G74" s="5"/>
      <c r="H74" s="6"/>
      <c r="I74" s="7"/>
      <c r="J74" s="7"/>
    </row>
    <row r="75" spans="2:25" ht="15" hidden="1" customHeight="1" x14ac:dyDescent="0.25">
      <c r="B75" s="4"/>
      <c r="C75" s="10" t="s">
        <v>51</v>
      </c>
      <c r="D75" s="5"/>
      <c r="E75" s="5"/>
      <c r="F75" s="5"/>
      <c r="G75" s="5"/>
      <c r="H75" s="6">
        <v>0</v>
      </c>
      <c r="I75" s="7"/>
      <c r="J75" s="7"/>
    </row>
    <row r="76" spans="2:25" ht="15" hidden="1" customHeight="1" x14ac:dyDescent="0.25">
      <c r="B76" s="4"/>
      <c r="C76" s="10" t="s">
        <v>52</v>
      </c>
      <c r="D76" s="5"/>
      <c r="E76" s="5"/>
      <c r="F76" s="5"/>
      <c r="G76" s="5"/>
      <c r="H76" s="6">
        <v>1</v>
      </c>
      <c r="I76" s="7"/>
      <c r="J76" s="7"/>
    </row>
    <row r="77" spans="2:25" ht="15" hidden="1" customHeight="1" x14ac:dyDescent="0.25">
      <c r="B77" s="4"/>
      <c r="C77" s="10" t="s">
        <v>53</v>
      </c>
      <c r="D77" s="5"/>
      <c r="E77" s="5"/>
      <c r="F77" s="5"/>
      <c r="G77" s="5"/>
      <c r="H77" s="6">
        <v>2</v>
      </c>
      <c r="I77" s="7"/>
      <c r="J77" s="7"/>
    </row>
    <row r="78" spans="2:25" ht="15" customHeight="1" x14ac:dyDescent="0.25">
      <c r="B78" s="4"/>
      <c r="C78" s="5"/>
      <c r="D78" s="5"/>
      <c r="E78" s="5"/>
      <c r="F78" s="5"/>
      <c r="G78" s="5"/>
      <c r="H78" s="6"/>
      <c r="I78" s="7"/>
      <c r="J78" s="7"/>
    </row>
    <row r="79" spans="2:25" s="19" customFormat="1" ht="15" customHeight="1" x14ac:dyDescent="0.25">
      <c r="B79" s="20"/>
      <c r="C79" s="92" t="s">
        <v>54</v>
      </c>
      <c r="D79" s="92"/>
      <c r="E79" s="92"/>
      <c r="F79" s="92"/>
      <c r="G79" s="21"/>
      <c r="H79" s="6">
        <f>VLOOKUP(C82,C83:H85,6,FALSE)</f>
        <v>0</v>
      </c>
      <c r="I79" s="22"/>
      <c r="J79" s="22"/>
      <c r="K79" s="23"/>
      <c r="L79" s="23"/>
      <c r="M79" s="23"/>
      <c r="N79" s="23"/>
      <c r="O79" s="23"/>
      <c r="P79" s="23"/>
      <c r="Q79" s="23"/>
      <c r="R79" s="23"/>
      <c r="Y79" s="78"/>
    </row>
    <row r="80" spans="2:25" s="19" customFormat="1" ht="15" customHeight="1" x14ac:dyDescent="0.25">
      <c r="B80" s="20"/>
      <c r="C80" s="92"/>
      <c r="D80" s="92"/>
      <c r="E80" s="92"/>
      <c r="F80" s="92"/>
      <c r="G80" s="21"/>
      <c r="H80" s="6"/>
      <c r="I80" s="22"/>
      <c r="J80" s="22"/>
      <c r="K80" s="23"/>
      <c r="L80" s="23"/>
      <c r="M80" s="23"/>
      <c r="N80" s="23"/>
      <c r="O80" s="23"/>
      <c r="P80" s="23"/>
      <c r="Q80" s="23"/>
      <c r="R80" s="23"/>
      <c r="Y80" s="78"/>
    </row>
    <row r="81" spans="2:25" ht="8.1" customHeight="1" x14ac:dyDescent="0.25">
      <c r="B81" s="4"/>
      <c r="C81" s="5"/>
      <c r="D81" s="5"/>
      <c r="E81" s="5"/>
      <c r="F81" s="5"/>
      <c r="G81" s="5"/>
      <c r="H81" s="6"/>
      <c r="I81" s="7"/>
      <c r="J81" s="7"/>
    </row>
    <row r="82" spans="2:25" ht="30" customHeight="1" x14ac:dyDescent="0.25">
      <c r="B82" s="4"/>
      <c r="C82" s="94" t="s">
        <v>55</v>
      </c>
      <c r="D82" s="94"/>
      <c r="E82" s="94"/>
      <c r="F82" s="94"/>
      <c r="G82" s="5"/>
      <c r="H82" s="6"/>
      <c r="I82" s="7"/>
      <c r="J82" s="7"/>
    </row>
    <row r="83" spans="2:25" ht="15" hidden="1" customHeight="1" x14ac:dyDescent="0.25">
      <c r="B83" s="4"/>
      <c r="C83" s="91" t="s">
        <v>55</v>
      </c>
      <c r="D83" s="91"/>
      <c r="E83" s="91"/>
      <c r="F83" s="91"/>
      <c r="G83" s="5"/>
      <c r="H83" s="6">
        <v>0</v>
      </c>
      <c r="I83" s="7"/>
      <c r="J83" s="7"/>
    </row>
    <row r="84" spans="2:25" ht="15" hidden="1" customHeight="1" x14ac:dyDescent="0.25">
      <c r="B84" s="4"/>
      <c r="C84" s="91" t="s">
        <v>78</v>
      </c>
      <c r="D84" s="91"/>
      <c r="E84" s="91"/>
      <c r="F84" s="91"/>
      <c r="G84" s="5"/>
      <c r="H84" s="6">
        <v>1</v>
      </c>
      <c r="I84" s="7"/>
      <c r="J84" s="7"/>
    </row>
    <row r="85" spans="2:25" ht="30" hidden="1" customHeight="1" x14ac:dyDescent="0.25">
      <c r="B85" s="4"/>
      <c r="C85" s="91" t="s">
        <v>56</v>
      </c>
      <c r="D85" s="91"/>
      <c r="E85" s="91"/>
      <c r="F85" s="91"/>
      <c r="G85" s="5"/>
      <c r="H85" s="6">
        <v>2</v>
      </c>
      <c r="I85" s="7"/>
      <c r="J85" s="7"/>
    </row>
    <row r="86" spans="2:25" ht="15" customHeight="1" x14ac:dyDescent="0.25">
      <c r="B86" s="4"/>
      <c r="C86" s="10"/>
      <c r="D86" s="5"/>
      <c r="E86" s="5"/>
      <c r="F86" s="5"/>
      <c r="G86" s="5"/>
      <c r="H86" s="6"/>
      <c r="I86" s="7"/>
      <c r="J86" s="7"/>
    </row>
    <row r="87" spans="2:25" s="19" customFormat="1" ht="15" customHeight="1" x14ac:dyDescent="0.25">
      <c r="B87" s="20"/>
      <c r="C87" s="92" t="s">
        <v>57</v>
      </c>
      <c r="D87" s="92"/>
      <c r="E87" s="92"/>
      <c r="F87" s="92"/>
      <c r="G87" s="21"/>
      <c r="H87" s="6">
        <f>VLOOKUP(C90,C91:H93,6,FALSE)</f>
        <v>0</v>
      </c>
      <c r="I87" s="22"/>
      <c r="J87" s="22"/>
      <c r="K87" s="23"/>
      <c r="L87" s="23"/>
      <c r="M87" s="23"/>
      <c r="N87" s="23"/>
      <c r="O87" s="23"/>
      <c r="P87" s="23"/>
      <c r="Q87" s="23"/>
      <c r="R87" s="23"/>
      <c r="Y87" s="78"/>
    </row>
    <row r="88" spans="2:25" s="19" customFormat="1" ht="15" customHeight="1" x14ac:dyDescent="0.25">
      <c r="B88" s="20"/>
      <c r="C88" s="92"/>
      <c r="D88" s="92"/>
      <c r="E88" s="92"/>
      <c r="F88" s="92"/>
      <c r="G88" s="21"/>
      <c r="H88" s="6"/>
      <c r="I88" s="22"/>
      <c r="J88" s="22"/>
      <c r="K88" s="23"/>
      <c r="L88" s="23"/>
      <c r="M88" s="23"/>
      <c r="N88" s="23"/>
      <c r="O88" s="23"/>
      <c r="P88" s="23"/>
      <c r="Q88" s="23"/>
      <c r="R88" s="23"/>
      <c r="Y88" s="78"/>
    </row>
    <row r="89" spans="2:25" ht="8.1" customHeight="1" x14ac:dyDescent="0.25">
      <c r="B89" s="4"/>
      <c r="C89" s="5"/>
      <c r="D89" s="5"/>
      <c r="E89" s="5"/>
      <c r="F89" s="5"/>
      <c r="G89" s="5"/>
      <c r="H89" s="6"/>
      <c r="I89" s="7"/>
      <c r="J89" s="7"/>
    </row>
    <row r="90" spans="2:25" ht="15" customHeight="1" x14ac:dyDescent="0.25">
      <c r="B90" s="4"/>
      <c r="C90" s="5" t="s">
        <v>76</v>
      </c>
      <c r="D90" s="5"/>
      <c r="E90" s="5"/>
      <c r="F90" s="5"/>
      <c r="G90" s="5"/>
      <c r="H90" s="6"/>
      <c r="I90" s="7"/>
      <c r="J90" s="7"/>
    </row>
    <row r="91" spans="2:25" ht="15" hidden="1" customHeight="1" x14ac:dyDescent="0.25">
      <c r="B91" s="4"/>
      <c r="C91" s="10" t="s">
        <v>76</v>
      </c>
      <c r="D91" s="5"/>
      <c r="E91" s="5"/>
      <c r="F91" s="5"/>
      <c r="G91" s="5"/>
      <c r="H91" s="6">
        <v>0</v>
      </c>
      <c r="I91" s="7"/>
      <c r="J91" s="7"/>
    </row>
    <row r="92" spans="2:25" ht="15" hidden="1" customHeight="1" x14ac:dyDescent="0.25">
      <c r="B92" s="4"/>
      <c r="C92" s="10" t="s">
        <v>58</v>
      </c>
      <c r="D92" s="5"/>
      <c r="E92" s="5"/>
      <c r="F92" s="5"/>
      <c r="G92" s="5"/>
      <c r="H92" s="6">
        <v>1</v>
      </c>
      <c r="I92" s="7"/>
      <c r="J92" s="7"/>
    </row>
    <row r="93" spans="2:25" ht="15" hidden="1" customHeight="1" x14ac:dyDescent="0.25">
      <c r="B93" s="4"/>
      <c r="C93" s="10" t="s">
        <v>59</v>
      </c>
      <c r="D93" s="5"/>
      <c r="E93" s="5"/>
      <c r="F93" s="5"/>
      <c r="G93" s="5"/>
      <c r="H93" s="6">
        <v>2</v>
      </c>
      <c r="I93" s="7"/>
      <c r="J93" s="7"/>
    </row>
    <row r="94" spans="2:25" ht="15" customHeight="1" x14ac:dyDescent="0.25">
      <c r="B94" s="4"/>
      <c r="C94" s="10"/>
      <c r="D94" s="5"/>
      <c r="E94" s="5"/>
      <c r="F94" s="5"/>
      <c r="G94" s="5"/>
      <c r="H94" s="6"/>
      <c r="I94" s="7"/>
      <c r="J94" s="7"/>
    </row>
    <row r="95" spans="2:25" s="19" customFormat="1" ht="15" customHeight="1" x14ac:dyDescent="0.25">
      <c r="B95" s="20"/>
      <c r="C95" s="92" t="s">
        <v>63</v>
      </c>
      <c r="D95" s="92"/>
      <c r="E95" s="92"/>
      <c r="F95" s="92"/>
      <c r="G95" s="21"/>
      <c r="H95" s="6">
        <f>VLOOKUP(C98,C99:H101,6,FALSE)</f>
        <v>2</v>
      </c>
      <c r="I95" s="22"/>
      <c r="J95" s="22"/>
      <c r="K95" s="23"/>
      <c r="L95" s="23"/>
      <c r="M95" s="23"/>
      <c r="N95" s="23"/>
      <c r="O95" s="23"/>
      <c r="P95" s="23"/>
      <c r="Q95" s="23"/>
      <c r="R95" s="23"/>
      <c r="Y95" s="78"/>
    </row>
    <row r="96" spans="2:25" s="19" customFormat="1" ht="15" customHeight="1" x14ac:dyDescent="0.25">
      <c r="B96" s="20"/>
      <c r="C96" s="92"/>
      <c r="D96" s="92"/>
      <c r="E96" s="92"/>
      <c r="F96" s="92"/>
      <c r="G96" s="21"/>
      <c r="H96" s="24"/>
      <c r="I96" s="22"/>
      <c r="J96" s="22"/>
      <c r="K96" s="23"/>
      <c r="L96" s="23"/>
      <c r="M96" s="23"/>
      <c r="N96" s="23"/>
      <c r="O96" s="23"/>
      <c r="P96" s="23"/>
      <c r="Q96" s="23"/>
      <c r="R96" s="23"/>
      <c r="Y96" s="78"/>
    </row>
    <row r="97" spans="2:25" ht="8.1" customHeight="1" x14ac:dyDescent="0.25">
      <c r="B97" s="4"/>
      <c r="C97" s="5"/>
      <c r="D97" s="5"/>
      <c r="E97" s="5"/>
      <c r="F97" s="5"/>
      <c r="G97" s="5"/>
      <c r="H97" s="6"/>
      <c r="I97" s="7"/>
      <c r="J97" s="7"/>
    </row>
    <row r="98" spans="2:25" ht="30" customHeight="1" x14ac:dyDescent="0.25">
      <c r="B98" s="4"/>
      <c r="C98" s="94" t="s">
        <v>62</v>
      </c>
      <c r="D98" s="94"/>
      <c r="E98" s="94"/>
      <c r="F98" s="94"/>
      <c r="G98" s="5"/>
      <c r="H98" s="6"/>
      <c r="I98" s="7"/>
      <c r="J98" s="7"/>
    </row>
    <row r="99" spans="2:25" ht="30" hidden="1" customHeight="1" x14ac:dyDescent="0.25">
      <c r="B99" s="4"/>
      <c r="C99" s="91" t="s">
        <v>60</v>
      </c>
      <c r="D99" s="91"/>
      <c r="E99" s="91"/>
      <c r="F99" s="91"/>
      <c r="G99" s="5"/>
      <c r="H99" s="6">
        <v>0</v>
      </c>
      <c r="I99" s="7"/>
      <c r="J99" s="7"/>
    </row>
    <row r="100" spans="2:25" ht="15" hidden="1" customHeight="1" x14ac:dyDescent="0.25">
      <c r="B100" s="4"/>
      <c r="C100" s="91" t="s">
        <v>61</v>
      </c>
      <c r="D100" s="91"/>
      <c r="E100" s="91"/>
      <c r="F100" s="91"/>
      <c r="G100" s="5"/>
      <c r="H100" s="6">
        <v>1</v>
      </c>
      <c r="I100" s="7"/>
      <c r="J100" s="7"/>
    </row>
    <row r="101" spans="2:25" ht="30" hidden="1" customHeight="1" x14ac:dyDescent="0.25">
      <c r="B101" s="4"/>
      <c r="C101" s="91" t="s">
        <v>62</v>
      </c>
      <c r="D101" s="91"/>
      <c r="E101" s="91"/>
      <c r="F101" s="91"/>
      <c r="G101" s="5"/>
      <c r="H101" s="6">
        <v>2</v>
      </c>
      <c r="I101" s="7"/>
      <c r="J101" s="7"/>
    </row>
    <row r="102" spans="2:25" ht="15" customHeight="1" x14ac:dyDescent="0.25">
      <c r="B102" s="4"/>
      <c r="C102" s="10"/>
      <c r="D102" s="5"/>
      <c r="E102" s="5"/>
      <c r="F102" s="5"/>
      <c r="G102" s="5"/>
      <c r="H102" s="6"/>
      <c r="I102" s="7"/>
      <c r="J102" s="7"/>
    </row>
    <row r="103" spans="2:25" s="19" customFormat="1" ht="15" customHeight="1" x14ac:dyDescent="0.25">
      <c r="B103" s="20"/>
      <c r="C103" s="93" t="s">
        <v>64</v>
      </c>
      <c r="D103" s="93"/>
      <c r="E103" s="93"/>
      <c r="F103" s="93"/>
      <c r="G103" s="21"/>
      <c r="H103" s="6">
        <f>VLOOKUP(C105,C106:H108,6,FALSE)</f>
        <v>2</v>
      </c>
      <c r="I103" s="22"/>
      <c r="J103" s="22"/>
      <c r="K103" s="23"/>
      <c r="L103" s="23"/>
      <c r="M103" s="23"/>
      <c r="N103" s="23"/>
      <c r="O103" s="23"/>
      <c r="P103" s="23"/>
      <c r="Q103" s="23"/>
      <c r="R103" s="23"/>
      <c r="Y103" s="78"/>
    </row>
    <row r="104" spans="2:25" ht="8.1" customHeight="1" x14ac:dyDescent="0.25">
      <c r="B104" s="4"/>
      <c r="C104" s="5"/>
      <c r="D104" s="5"/>
      <c r="E104" s="5"/>
      <c r="F104" s="5"/>
      <c r="G104" s="5"/>
      <c r="H104" s="6"/>
      <c r="I104" s="7"/>
      <c r="J104" s="7"/>
    </row>
    <row r="105" spans="2:25" ht="30" customHeight="1" x14ac:dyDescent="0.25">
      <c r="B105" s="4"/>
      <c r="C105" s="94" t="s">
        <v>67</v>
      </c>
      <c r="D105" s="94"/>
      <c r="E105" s="94"/>
      <c r="F105" s="94"/>
      <c r="G105" s="5"/>
      <c r="H105" s="6"/>
      <c r="I105" s="7"/>
      <c r="J105" s="7"/>
    </row>
    <row r="106" spans="2:25" ht="15" hidden="1" customHeight="1" x14ac:dyDescent="0.25">
      <c r="B106" s="4"/>
      <c r="C106" s="91" t="s">
        <v>65</v>
      </c>
      <c r="D106" s="91"/>
      <c r="E106" s="91"/>
      <c r="F106" s="91"/>
      <c r="G106" s="5"/>
      <c r="H106" s="6">
        <v>0</v>
      </c>
      <c r="I106" s="7"/>
      <c r="J106" s="7"/>
    </row>
    <row r="107" spans="2:25" ht="30" hidden="1" customHeight="1" x14ac:dyDescent="0.25">
      <c r="B107" s="4"/>
      <c r="C107" s="91" t="s">
        <v>66</v>
      </c>
      <c r="D107" s="91"/>
      <c r="E107" s="91"/>
      <c r="F107" s="91"/>
      <c r="G107" s="5"/>
      <c r="H107" s="6">
        <v>1</v>
      </c>
      <c r="I107" s="7"/>
      <c r="J107" s="7"/>
    </row>
    <row r="108" spans="2:25" ht="30" hidden="1" customHeight="1" x14ac:dyDescent="0.25">
      <c r="B108" s="4"/>
      <c r="C108" s="91" t="s">
        <v>67</v>
      </c>
      <c r="D108" s="91"/>
      <c r="E108" s="91"/>
      <c r="F108" s="91"/>
      <c r="G108" s="5"/>
      <c r="H108" s="6">
        <v>2</v>
      </c>
      <c r="I108" s="7"/>
      <c r="J108" s="7"/>
    </row>
    <row r="109" spans="2:25" ht="15" customHeight="1" x14ac:dyDescent="0.25">
      <c r="B109" s="4"/>
      <c r="C109" s="10"/>
      <c r="D109" s="5"/>
      <c r="E109" s="5"/>
      <c r="F109" s="5"/>
      <c r="G109" s="5"/>
      <c r="H109" s="6"/>
      <c r="I109" s="7"/>
      <c r="J109" s="7"/>
    </row>
    <row r="110" spans="2:25" s="19" customFormat="1" ht="15" customHeight="1" x14ac:dyDescent="0.25">
      <c r="B110" s="20"/>
      <c r="C110" s="25" t="s">
        <v>68</v>
      </c>
      <c r="D110" s="21"/>
      <c r="E110" s="21"/>
      <c r="F110" s="21"/>
      <c r="G110" s="21"/>
      <c r="H110" s="24"/>
      <c r="I110" s="22"/>
      <c r="J110" s="22"/>
      <c r="K110" s="23"/>
      <c r="L110" s="23"/>
      <c r="M110" s="23"/>
      <c r="N110" s="23"/>
      <c r="O110" s="23"/>
      <c r="P110" s="23"/>
      <c r="Q110" s="23"/>
      <c r="R110" s="23"/>
      <c r="Y110" s="78"/>
    </row>
    <row r="111" spans="2:25" ht="8.1" customHeight="1" x14ac:dyDescent="0.25">
      <c r="B111" s="4"/>
      <c r="C111" s="5"/>
      <c r="D111" s="5"/>
      <c r="E111" s="5"/>
      <c r="F111" s="5"/>
      <c r="G111" s="5"/>
      <c r="H111" s="6"/>
      <c r="I111" s="7"/>
      <c r="J111" s="7"/>
    </row>
    <row r="112" spans="2:25" ht="15" customHeight="1" x14ac:dyDescent="0.25">
      <c r="B112" s="4"/>
      <c r="C112" s="10"/>
      <c r="D112" s="5"/>
      <c r="E112" s="5"/>
      <c r="F112" s="5"/>
      <c r="G112" s="5"/>
      <c r="H112" s="6" t="b">
        <v>0</v>
      </c>
      <c r="I112" s="7">
        <f>IF(H112=TRUE,1,0)</f>
        <v>0</v>
      </c>
      <c r="J112" s="7"/>
    </row>
    <row r="113" spans="2:25" ht="15" customHeight="1" x14ac:dyDescent="0.25">
      <c r="B113" s="4"/>
      <c r="C113" s="10"/>
      <c r="D113" s="5"/>
      <c r="E113" s="5"/>
      <c r="F113" s="5"/>
      <c r="G113" s="5"/>
      <c r="H113" s="6" t="b">
        <v>1</v>
      </c>
      <c r="I113" s="7">
        <f t="shared" ref="I113:I116" si="2">IF(H113=TRUE,1,0)</f>
        <v>1</v>
      </c>
      <c r="J113" s="7"/>
    </row>
    <row r="114" spans="2:25" ht="15" customHeight="1" x14ac:dyDescent="0.25">
      <c r="B114" s="4"/>
      <c r="C114" s="10"/>
      <c r="D114" s="5"/>
      <c r="E114" s="5"/>
      <c r="F114" s="5"/>
      <c r="G114" s="5"/>
      <c r="H114" s="6" t="b">
        <v>1</v>
      </c>
      <c r="I114" s="7">
        <f t="shared" si="2"/>
        <v>1</v>
      </c>
      <c r="J114" s="7"/>
    </row>
    <row r="115" spans="2:25" ht="15" customHeight="1" x14ac:dyDescent="0.25">
      <c r="B115" s="4"/>
      <c r="C115" s="10"/>
      <c r="D115" s="5"/>
      <c r="E115" s="5"/>
      <c r="F115" s="5"/>
      <c r="G115" s="5"/>
      <c r="H115" s="6" t="b">
        <v>1</v>
      </c>
      <c r="I115" s="7">
        <f t="shared" si="2"/>
        <v>1</v>
      </c>
      <c r="J115" s="7"/>
    </row>
    <row r="116" spans="2:25" ht="15" customHeight="1" x14ac:dyDescent="0.25">
      <c r="B116" s="4"/>
      <c r="C116" s="10"/>
      <c r="D116" s="5"/>
      <c r="E116" s="5"/>
      <c r="F116" s="5"/>
      <c r="G116" s="5"/>
      <c r="H116" s="6" t="b">
        <v>0</v>
      </c>
      <c r="I116" s="7">
        <f t="shared" si="2"/>
        <v>0</v>
      </c>
      <c r="J116" s="7"/>
    </row>
    <row r="117" spans="2:25" x14ac:dyDescent="0.25">
      <c r="B117" s="4"/>
      <c r="C117" s="44" t="s">
        <v>79</v>
      </c>
      <c r="D117" s="5"/>
      <c r="E117" s="5"/>
      <c r="F117" s="5"/>
      <c r="G117" s="5"/>
      <c r="H117" s="6"/>
      <c r="I117" s="7"/>
      <c r="J117" s="7"/>
    </row>
    <row r="118" spans="2:25" x14ac:dyDescent="0.25">
      <c r="B118" s="4"/>
      <c r="C118" s="44" t="s">
        <v>79</v>
      </c>
      <c r="D118" s="5"/>
      <c r="E118" s="5"/>
      <c r="F118" s="5"/>
      <c r="G118" s="5"/>
      <c r="H118" s="6"/>
      <c r="I118" s="7"/>
      <c r="J118" s="7"/>
    </row>
    <row r="119" spans="2:25" ht="15.75" thickBot="1" x14ac:dyDescent="0.3">
      <c r="B119" s="11"/>
      <c r="C119" s="26"/>
      <c r="D119" s="12"/>
      <c r="E119" s="12"/>
      <c r="F119" s="12"/>
      <c r="G119" s="12"/>
      <c r="H119" s="13"/>
      <c r="I119" s="14"/>
      <c r="J119" s="14"/>
    </row>
    <row r="120" spans="2:25" ht="15.75" thickBot="1" x14ac:dyDescent="0.3">
      <c r="C120" s="27"/>
    </row>
    <row r="121" spans="2:25" s="3" customFormat="1" ht="19.5" thickBot="1" x14ac:dyDescent="0.3">
      <c r="B121" s="35"/>
      <c r="C121" s="36" t="s">
        <v>25</v>
      </c>
      <c r="D121" s="37"/>
      <c r="E121" s="37"/>
      <c r="F121" s="37"/>
      <c r="G121" s="37"/>
      <c r="H121" s="38">
        <f>ROUND(AVERAGE(H123,H129,H136),1)</f>
        <v>1</v>
      </c>
      <c r="I121" s="39"/>
      <c r="J121" s="39"/>
      <c r="Y121" s="34"/>
    </row>
    <row r="122" spans="2:25" s="28" customFormat="1" x14ac:dyDescent="0.25">
      <c r="B122" s="73"/>
      <c r="C122" s="33"/>
      <c r="D122" s="59"/>
      <c r="E122" s="59"/>
      <c r="F122" s="59"/>
      <c r="G122" s="59"/>
      <c r="H122" s="6"/>
      <c r="I122" s="7"/>
      <c r="J122" s="7"/>
      <c r="Y122" s="59"/>
    </row>
    <row r="123" spans="2:25" x14ac:dyDescent="0.25">
      <c r="B123" s="4"/>
      <c r="C123" s="9" t="s">
        <v>38</v>
      </c>
      <c r="D123" s="5"/>
      <c r="E123" s="5"/>
      <c r="F123" s="5"/>
      <c r="G123" s="5"/>
      <c r="H123" s="6">
        <f>IF(I127=1,2,IF(I126=1,1,0))</f>
        <v>2</v>
      </c>
      <c r="I123" s="7"/>
      <c r="J123" s="7"/>
    </row>
    <row r="124" spans="2:25" ht="8.1" customHeight="1" x14ac:dyDescent="0.25">
      <c r="B124" s="4"/>
      <c r="C124" s="5"/>
      <c r="D124" s="5"/>
      <c r="E124" s="5"/>
      <c r="F124" s="5"/>
      <c r="G124" s="5"/>
      <c r="H124" s="6"/>
      <c r="I124" s="7"/>
      <c r="J124" s="7"/>
    </row>
    <row r="125" spans="2:25" x14ac:dyDescent="0.25">
      <c r="B125" s="4"/>
      <c r="C125" s="5"/>
      <c r="D125" s="5"/>
      <c r="E125" s="5"/>
      <c r="F125" s="5"/>
      <c r="G125" s="5"/>
      <c r="H125" s="6" t="b">
        <v>1</v>
      </c>
      <c r="I125" s="7">
        <f>IF(H125=TRUE,1,0)</f>
        <v>1</v>
      </c>
      <c r="J125" s="7"/>
    </row>
    <row r="126" spans="2:25" x14ac:dyDescent="0.25">
      <c r="B126" s="4"/>
      <c r="C126" s="5"/>
      <c r="D126" s="5"/>
      <c r="E126" s="5"/>
      <c r="F126" s="5"/>
      <c r="G126" s="5"/>
      <c r="H126" s="6" t="b">
        <v>1</v>
      </c>
      <c r="I126" s="7">
        <f t="shared" ref="I126:I127" si="3">IF(H126=TRUE,1,0)</f>
        <v>1</v>
      </c>
      <c r="J126" s="7"/>
    </row>
    <row r="127" spans="2:25" x14ac:dyDescent="0.25">
      <c r="B127" s="4"/>
      <c r="C127" s="5"/>
      <c r="D127" s="5"/>
      <c r="E127" s="5"/>
      <c r="F127" s="5"/>
      <c r="G127" s="5"/>
      <c r="H127" s="6" t="b">
        <v>1</v>
      </c>
      <c r="I127" s="7">
        <f t="shared" si="3"/>
        <v>1</v>
      </c>
      <c r="J127" s="7"/>
    </row>
    <row r="128" spans="2:25" x14ac:dyDescent="0.25">
      <c r="B128" s="4"/>
      <c r="C128" s="5"/>
      <c r="D128" s="5"/>
      <c r="E128" s="5"/>
      <c r="F128" s="5"/>
      <c r="G128" s="5"/>
      <c r="H128" s="6"/>
      <c r="I128" s="7"/>
      <c r="J128" s="7"/>
    </row>
    <row r="129" spans="2:10" x14ac:dyDescent="0.25">
      <c r="B129" s="4"/>
      <c r="C129" s="9" t="s">
        <v>39</v>
      </c>
      <c r="D129" s="5"/>
      <c r="E129" s="5"/>
      <c r="F129" s="5"/>
      <c r="G129" s="5"/>
      <c r="H129" s="6">
        <f>IF(SUM(I131:I133)=3,2,IF((I131+I133)=2,1,0))</f>
        <v>0</v>
      </c>
      <c r="I129" s="7"/>
      <c r="J129" s="7"/>
    </row>
    <row r="130" spans="2:10" ht="8.1" customHeight="1" x14ac:dyDescent="0.25">
      <c r="B130" s="4"/>
      <c r="C130" s="5"/>
      <c r="D130" s="5"/>
      <c r="E130" s="5"/>
      <c r="F130" s="5"/>
      <c r="G130" s="5"/>
      <c r="H130" s="6"/>
      <c r="I130" s="7"/>
      <c r="J130" s="7"/>
    </row>
    <row r="131" spans="2:10" x14ac:dyDescent="0.25">
      <c r="B131" s="4"/>
      <c r="C131" s="5"/>
      <c r="D131" s="5"/>
      <c r="E131" s="5"/>
      <c r="F131" s="5"/>
      <c r="G131" s="5"/>
      <c r="H131" s="6" t="b">
        <v>0</v>
      </c>
      <c r="I131" s="7">
        <f>IF(H131=TRUE,1,0)</f>
        <v>0</v>
      </c>
      <c r="J131" s="7"/>
    </row>
    <row r="132" spans="2:10" x14ac:dyDescent="0.25">
      <c r="B132" s="4"/>
      <c r="C132" s="5"/>
      <c r="D132" s="5"/>
      <c r="E132" s="5"/>
      <c r="F132" s="5"/>
      <c r="G132" s="5"/>
      <c r="H132" s="6" t="b">
        <v>1</v>
      </c>
      <c r="I132" s="7">
        <f t="shared" ref="I132:I134" si="4">IF(H132=TRUE,1,0)</f>
        <v>1</v>
      </c>
      <c r="J132" s="7"/>
    </row>
    <row r="133" spans="2:10" x14ac:dyDescent="0.25">
      <c r="B133" s="4"/>
      <c r="C133" s="5"/>
      <c r="D133" s="5"/>
      <c r="E133" s="5"/>
      <c r="F133" s="5"/>
      <c r="G133" s="5"/>
      <c r="H133" s="6" t="b">
        <v>0</v>
      </c>
      <c r="I133" s="7">
        <f t="shared" si="4"/>
        <v>0</v>
      </c>
      <c r="J133" s="7"/>
    </row>
    <row r="134" spans="2:10" x14ac:dyDescent="0.25">
      <c r="B134" s="4"/>
      <c r="C134" s="5"/>
      <c r="D134" s="5"/>
      <c r="E134" s="5"/>
      <c r="F134" s="5"/>
      <c r="G134" s="5"/>
      <c r="H134" s="6" t="b">
        <v>0</v>
      </c>
      <c r="I134" s="7">
        <f t="shared" si="4"/>
        <v>0</v>
      </c>
      <c r="J134" s="7"/>
    </row>
    <row r="135" spans="2:10" x14ac:dyDescent="0.25">
      <c r="B135" s="4"/>
      <c r="C135" s="5"/>
      <c r="D135" s="5"/>
      <c r="E135" s="5"/>
      <c r="F135" s="5"/>
      <c r="G135" s="5"/>
      <c r="H135" s="6"/>
      <c r="I135" s="7"/>
      <c r="J135" s="7"/>
    </row>
    <row r="136" spans="2:10" ht="15" customHeight="1" x14ac:dyDescent="0.25">
      <c r="B136" s="4"/>
      <c r="C136" s="95" t="s">
        <v>40</v>
      </c>
      <c r="D136" s="95"/>
      <c r="E136" s="95"/>
      <c r="F136" s="95"/>
      <c r="G136" s="5"/>
      <c r="H136" s="6">
        <f>IF(AND(SUM(I139:I140)=2,SUM(I141:I142)&gt;0),2,IF(AND(SUM(I139:I140)&gt;0,SUM(I139:I143)&gt;1),1,0))</f>
        <v>1</v>
      </c>
      <c r="I136" s="7"/>
      <c r="J136" s="7"/>
    </row>
    <row r="137" spans="2:10" x14ac:dyDescent="0.25">
      <c r="B137" s="4"/>
      <c r="C137" s="95"/>
      <c r="D137" s="95"/>
      <c r="E137" s="95"/>
      <c r="F137" s="95"/>
      <c r="G137" s="5"/>
      <c r="H137" s="6"/>
      <c r="I137" s="7"/>
      <c r="J137" s="7"/>
    </row>
    <row r="138" spans="2:10" ht="8.1" customHeight="1" x14ac:dyDescent="0.25">
      <c r="B138" s="4"/>
      <c r="C138" s="5"/>
      <c r="D138" s="5"/>
      <c r="E138" s="5"/>
      <c r="F138" s="5"/>
      <c r="G138" s="5"/>
      <c r="H138" s="6"/>
      <c r="I138" s="7"/>
      <c r="J138" s="7"/>
    </row>
    <row r="139" spans="2:10" x14ac:dyDescent="0.25">
      <c r="B139" s="4"/>
      <c r="C139" s="5"/>
      <c r="D139" s="5"/>
      <c r="E139" s="5"/>
      <c r="F139" s="5"/>
      <c r="G139" s="5"/>
      <c r="H139" s="6" t="b">
        <v>0</v>
      </c>
      <c r="I139" s="7">
        <f>IF(H139=TRUE,1,0)</f>
        <v>0</v>
      </c>
      <c r="J139" s="7"/>
    </row>
    <row r="140" spans="2:10" x14ac:dyDescent="0.25">
      <c r="B140" s="4"/>
      <c r="C140" s="5"/>
      <c r="D140" s="5"/>
      <c r="E140" s="5"/>
      <c r="F140" s="5"/>
      <c r="G140" s="5"/>
      <c r="H140" s="6" t="b">
        <v>1</v>
      </c>
      <c r="I140" s="7">
        <f t="shared" ref="I140:I143" si="5">IF(H140=TRUE,1,0)</f>
        <v>1</v>
      </c>
      <c r="J140" s="7"/>
    </row>
    <row r="141" spans="2:10" x14ac:dyDescent="0.25">
      <c r="B141" s="4"/>
      <c r="C141" s="5"/>
      <c r="D141" s="5"/>
      <c r="E141" s="5"/>
      <c r="F141" s="5"/>
      <c r="G141" s="5"/>
      <c r="H141" s="6" t="b">
        <v>0</v>
      </c>
      <c r="I141" s="7">
        <f t="shared" si="5"/>
        <v>0</v>
      </c>
      <c r="J141" s="7"/>
    </row>
    <row r="142" spans="2:10" x14ac:dyDescent="0.25">
      <c r="B142" s="4"/>
      <c r="C142" s="5"/>
      <c r="D142" s="5"/>
      <c r="E142" s="5"/>
      <c r="F142" s="5"/>
      <c r="G142" s="5"/>
      <c r="H142" s="6" t="b">
        <v>1</v>
      </c>
      <c r="I142" s="7">
        <f t="shared" si="5"/>
        <v>1</v>
      </c>
      <c r="J142" s="7"/>
    </row>
    <row r="143" spans="2:10" x14ac:dyDescent="0.25">
      <c r="B143" s="4"/>
      <c r="C143" s="5"/>
      <c r="D143" s="5"/>
      <c r="E143" s="5"/>
      <c r="F143" s="5"/>
      <c r="G143" s="5"/>
      <c r="H143" s="6" t="b">
        <v>1</v>
      </c>
      <c r="I143" s="7">
        <f t="shared" si="5"/>
        <v>1</v>
      </c>
      <c r="J143" s="7"/>
    </row>
    <row r="144" spans="2:10" x14ac:dyDescent="0.25">
      <c r="B144" s="4"/>
      <c r="C144" s="5"/>
      <c r="D144" s="5"/>
      <c r="E144" s="5"/>
      <c r="F144" s="5"/>
      <c r="G144" s="5"/>
      <c r="H144" s="6"/>
      <c r="I144" s="7"/>
      <c r="J144" s="7"/>
    </row>
    <row r="145" spans="2:25" x14ac:dyDescent="0.25">
      <c r="B145" s="4"/>
      <c r="C145" s="9" t="s">
        <v>41</v>
      </c>
      <c r="D145" s="5"/>
      <c r="E145" s="5"/>
      <c r="F145" s="5"/>
      <c r="G145" s="5"/>
      <c r="H145" s="6"/>
      <c r="I145" s="7"/>
      <c r="J145" s="7"/>
    </row>
    <row r="146" spans="2:25" ht="8.1" customHeight="1" x14ac:dyDescent="0.25">
      <c r="B146" s="4"/>
      <c r="C146" s="5"/>
      <c r="D146" s="5"/>
      <c r="E146" s="5"/>
      <c r="F146" s="5"/>
      <c r="G146" s="5"/>
      <c r="H146" s="6"/>
      <c r="I146" s="7"/>
      <c r="J146" s="7"/>
    </row>
    <row r="147" spans="2:25" x14ac:dyDescent="0.25">
      <c r="B147" s="4"/>
      <c r="C147" s="5"/>
      <c r="D147" s="5"/>
      <c r="E147" s="5"/>
      <c r="F147" s="5"/>
      <c r="G147" s="5"/>
      <c r="H147" s="6" t="b">
        <v>0</v>
      </c>
      <c r="I147" s="7">
        <f t="shared" ref="I147:I151" si="6">IF(H147=TRUE,1,0)</f>
        <v>0</v>
      </c>
      <c r="J147" s="7"/>
    </row>
    <row r="148" spans="2:25" x14ac:dyDescent="0.25">
      <c r="B148" s="4"/>
      <c r="C148" s="5"/>
      <c r="D148" s="5"/>
      <c r="E148" s="5"/>
      <c r="F148" s="5"/>
      <c r="G148" s="5"/>
      <c r="H148" s="6" t="b">
        <v>0</v>
      </c>
      <c r="I148" s="7">
        <f t="shared" si="6"/>
        <v>0</v>
      </c>
      <c r="J148" s="7"/>
    </row>
    <row r="149" spans="2:25" x14ac:dyDescent="0.25">
      <c r="B149" s="4"/>
      <c r="C149" s="5"/>
      <c r="D149" s="5"/>
      <c r="E149" s="5"/>
      <c r="F149" s="5"/>
      <c r="G149" s="5"/>
      <c r="H149" s="6" t="b">
        <v>0</v>
      </c>
      <c r="I149" s="7">
        <f t="shared" si="6"/>
        <v>0</v>
      </c>
      <c r="J149" s="7"/>
    </row>
    <row r="150" spans="2:25" x14ac:dyDescent="0.25">
      <c r="B150" s="4"/>
      <c r="C150" s="5"/>
      <c r="D150" s="5"/>
      <c r="E150" s="5"/>
      <c r="F150" s="5"/>
      <c r="G150" s="5"/>
      <c r="H150" s="6" t="b">
        <v>1</v>
      </c>
      <c r="I150" s="7">
        <f t="shared" si="6"/>
        <v>1</v>
      </c>
      <c r="J150" s="7"/>
    </row>
    <row r="151" spans="2:25" x14ac:dyDescent="0.25">
      <c r="B151" s="4"/>
      <c r="C151" s="5"/>
      <c r="D151" s="5"/>
      <c r="E151" s="5"/>
      <c r="F151" s="5"/>
      <c r="G151" s="5"/>
      <c r="H151" s="6" t="b">
        <v>0</v>
      </c>
      <c r="I151" s="7">
        <f t="shared" si="6"/>
        <v>0</v>
      </c>
      <c r="J151" s="7"/>
    </row>
    <row r="152" spans="2:25" ht="15.75" thickBot="1" x14ac:dyDescent="0.3">
      <c r="B152" s="11"/>
      <c r="C152" s="12"/>
      <c r="D152" s="12"/>
      <c r="E152" s="12"/>
      <c r="F152" s="12"/>
      <c r="G152" s="12"/>
      <c r="H152" s="13"/>
      <c r="I152" s="14"/>
      <c r="J152" s="14"/>
    </row>
    <row r="153" spans="2:25" ht="15.75" thickBot="1" x14ac:dyDescent="0.3"/>
    <row r="154" spans="2:25" s="3" customFormat="1" ht="19.5" thickBot="1" x14ac:dyDescent="0.3">
      <c r="B154" s="35"/>
      <c r="C154" s="36" t="s">
        <v>69</v>
      </c>
      <c r="D154" s="37"/>
      <c r="E154" s="37"/>
      <c r="F154" s="37"/>
      <c r="G154" s="37"/>
      <c r="H154" s="38">
        <f>MIN(H164,ROUND(AVERAGE(H162:H177),1))</f>
        <v>1.4</v>
      </c>
      <c r="I154" s="39"/>
      <c r="J154" s="39"/>
      <c r="Y154" s="34"/>
    </row>
    <row r="155" spans="2:25" s="28" customFormat="1" x14ac:dyDescent="0.25">
      <c r="B155" s="73"/>
      <c r="C155" s="33"/>
      <c r="D155" s="59"/>
      <c r="E155" s="59"/>
      <c r="F155" s="59"/>
      <c r="G155" s="59"/>
      <c r="H155" s="6"/>
      <c r="I155" s="7"/>
      <c r="J155" s="7"/>
      <c r="Y155" s="59"/>
    </row>
    <row r="156" spans="2:25" x14ac:dyDescent="0.25">
      <c r="B156" s="4"/>
      <c r="C156" s="8" t="s">
        <v>70</v>
      </c>
      <c r="D156" s="33"/>
      <c r="E156" s="33"/>
      <c r="F156" s="43">
        <v>3</v>
      </c>
      <c r="G156" s="5"/>
      <c r="H156" s="6"/>
      <c r="I156" s="7"/>
      <c r="J156" s="7"/>
    </row>
    <row r="157" spans="2:25" ht="8.1" customHeight="1" x14ac:dyDescent="0.25">
      <c r="B157" s="4"/>
      <c r="C157" s="33"/>
      <c r="D157" s="33"/>
      <c r="E157" s="33"/>
      <c r="F157" s="32"/>
      <c r="G157" s="5"/>
      <c r="H157" s="6"/>
      <c r="I157" s="7"/>
      <c r="J157" s="7"/>
    </row>
    <row r="158" spans="2:25" x14ac:dyDescent="0.25">
      <c r="B158" s="4"/>
      <c r="C158" s="8" t="s">
        <v>120</v>
      </c>
      <c r="D158" s="33"/>
      <c r="E158" s="33"/>
      <c r="F158" s="43">
        <v>10</v>
      </c>
      <c r="G158" s="5"/>
      <c r="H158" s="6"/>
      <c r="I158" s="7"/>
      <c r="J158" s="7"/>
    </row>
    <row r="159" spans="2:25" ht="8.1" customHeight="1" x14ac:dyDescent="0.25">
      <c r="B159" s="4"/>
      <c r="C159" s="33"/>
      <c r="D159" s="33"/>
      <c r="E159" s="33"/>
      <c r="F159" s="32"/>
      <c r="G159" s="5"/>
      <c r="H159" s="6"/>
      <c r="I159" s="7"/>
      <c r="J159" s="7"/>
    </row>
    <row r="160" spans="2:25" x14ac:dyDescent="0.25">
      <c r="B160" s="4"/>
      <c r="C160" s="8" t="s">
        <v>77</v>
      </c>
      <c r="D160" s="33"/>
      <c r="E160" s="33"/>
      <c r="F160" s="43">
        <v>36</v>
      </c>
      <c r="G160" s="5"/>
      <c r="H160" s="6"/>
      <c r="I160" s="7"/>
      <c r="J160" s="7"/>
    </row>
    <row r="161" spans="2:10" ht="8.1" customHeight="1" x14ac:dyDescent="0.25">
      <c r="B161" s="4"/>
      <c r="C161" s="33"/>
      <c r="D161" s="33"/>
      <c r="E161" s="33"/>
      <c r="F161" s="32"/>
      <c r="G161" s="5"/>
      <c r="H161" s="6"/>
      <c r="I161" s="7"/>
      <c r="J161" s="7"/>
    </row>
    <row r="162" spans="2:10" x14ac:dyDescent="0.25">
      <c r="B162" s="4"/>
      <c r="C162" s="8" t="s">
        <v>71</v>
      </c>
      <c r="D162" s="33"/>
      <c r="E162" s="33"/>
      <c r="F162" s="43">
        <v>8</v>
      </c>
      <c r="G162" s="5"/>
      <c r="H162" s="6">
        <f>IF(I162&gt;=0.75,2,IF(I162&gt;=0.5,1,0))</f>
        <v>2</v>
      </c>
      <c r="I162" s="7">
        <f>F162/$F$158</f>
        <v>0.8</v>
      </c>
      <c r="J162" s="7"/>
    </row>
    <row r="163" spans="2:10" ht="8.1" customHeight="1" x14ac:dyDescent="0.25">
      <c r="B163" s="4"/>
      <c r="C163" s="33"/>
      <c r="D163" s="33"/>
      <c r="E163" s="33"/>
      <c r="F163" s="32"/>
      <c r="G163" s="5"/>
      <c r="H163" s="6"/>
      <c r="I163" s="7"/>
      <c r="J163" s="7"/>
    </row>
    <row r="164" spans="2:10" x14ac:dyDescent="0.25">
      <c r="B164" s="4"/>
      <c r="C164" s="8" t="s">
        <v>72</v>
      </c>
      <c r="D164" s="33"/>
      <c r="E164" s="33"/>
      <c r="F164" s="43">
        <v>4</v>
      </c>
      <c r="G164" s="5"/>
      <c r="H164" s="6">
        <f>IF(F164&gt;=(F156+1),2,IF(F164=F156,1,0))</f>
        <v>2</v>
      </c>
      <c r="I164" s="7"/>
      <c r="J164" s="7"/>
    </row>
    <row r="165" spans="2:10" ht="8.1" customHeight="1" x14ac:dyDescent="0.25">
      <c r="B165" s="4"/>
      <c r="C165" s="33"/>
      <c r="D165" s="33"/>
      <c r="E165" s="33"/>
      <c r="F165" s="32"/>
      <c r="G165" s="5"/>
      <c r="H165" s="6"/>
      <c r="I165" s="7"/>
      <c r="J165" s="7"/>
    </row>
    <row r="166" spans="2:10" x14ac:dyDescent="0.25">
      <c r="B166" s="4"/>
      <c r="C166" s="8" t="s">
        <v>75</v>
      </c>
      <c r="D166" s="33"/>
      <c r="E166" s="33"/>
      <c r="F166" s="43">
        <v>4</v>
      </c>
      <c r="G166" s="5"/>
      <c r="H166" s="6">
        <f>IF(I166&lt;12,2,IF(I166=12,1,0))</f>
        <v>2</v>
      </c>
      <c r="I166" s="7">
        <f>F160/F166</f>
        <v>9</v>
      </c>
      <c r="J166" s="7"/>
    </row>
    <row r="167" spans="2:10" ht="8.1" customHeight="1" x14ac:dyDescent="0.25">
      <c r="B167" s="4"/>
      <c r="C167" s="33"/>
      <c r="D167" s="33"/>
      <c r="E167" s="33"/>
      <c r="F167" s="32"/>
      <c r="G167" s="5"/>
      <c r="H167" s="6"/>
      <c r="I167" s="7"/>
      <c r="J167" s="7"/>
    </row>
    <row r="168" spans="2:10" x14ac:dyDescent="0.25">
      <c r="B168" s="4"/>
      <c r="C168" s="8" t="s">
        <v>73</v>
      </c>
      <c r="D168" s="33"/>
      <c r="E168" s="33"/>
      <c r="F168" s="43">
        <v>0</v>
      </c>
      <c r="G168" s="5"/>
      <c r="H168" s="6">
        <f>IF(F168&gt;0,2,1)</f>
        <v>1</v>
      </c>
      <c r="I168" s="7"/>
      <c r="J168" s="7"/>
    </row>
    <row r="169" spans="2:10" ht="8.1" customHeight="1" x14ac:dyDescent="0.25">
      <c r="B169" s="4"/>
      <c r="C169" s="33"/>
      <c r="D169" s="33"/>
      <c r="E169" s="33"/>
      <c r="F169" s="5"/>
      <c r="G169" s="5"/>
      <c r="H169" s="6"/>
      <c r="I169" s="7"/>
      <c r="J169" s="7"/>
    </row>
    <row r="170" spans="2:10" ht="15" customHeight="1" x14ac:dyDescent="0.25">
      <c r="B170" s="4"/>
      <c r="C170" s="96" t="s">
        <v>74</v>
      </c>
      <c r="D170" s="96"/>
      <c r="E170" s="96"/>
      <c r="F170" s="5"/>
      <c r="G170" s="5"/>
      <c r="H170" s="6"/>
      <c r="I170" s="7"/>
      <c r="J170" s="7"/>
    </row>
    <row r="171" spans="2:10" x14ac:dyDescent="0.25">
      <c r="B171" s="4"/>
      <c r="C171" s="96"/>
      <c r="D171" s="96"/>
      <c r="E171" s="96"/>
      <c r="F171" s="5"/>
      <c r="G171" s="5"/>
      <c r="H171" s="6"/>
      <c r="I171" s="7"/>
      <c r="J171" s="7"/>
    </row>
    <row r="172" spans="2:10" ht="8.1" customHeight="1" x14ac:dyDescent="0.25">
      <c r="B172" s="4"/>
      <c r="C172" s="5"/>
      <c r="D172" s="5"/>
      <c r="E172" s="5"/>
      <c r="F172" s="5"/>
      <c r="G172" s="5"/>
      <c r="H172" s="6"/>
      <c r="I172" s="7"/>
      <c r="J172" s="7"/>
    </row>
    <row r="173" spans="2:10" x14ac:dyDescent="0.25">
      <c r="B173" s="4"/>
      <c r="C173" s="5"/>
      <c r="D173" s="5"/>
      <c r="E173" s="5"/>
      <c r="F173" s="5"/>
      <c r="G173" s="5"/>
      <c r="H173" s="6">
        <f>IF(I173=TRUE,2,1)</f>
        <v>1</v>
      </c>
      <c r="I173" s="7" t="b">
        <v>0</v>
      </c>
      <c r="J173" s="7"/>
    </row>
    <row r="174" spans="2:10" ht="8.1" customHeight="1" x14ac:dyDescent="0.25">
      <c r="B174" s="4"/>
      <c r="C174" s="5"/>
      <c r="D174" s="5"/>
      <c r="E174" s="5"/>
      <c r="F174" s="5"/>
      <c r="G174" s="5"/>
      <c r="H174" s="6"/>
      <c r="I174" s="7"/>
      <c r="J174" s="7"/>
    </row>
    <row r="175" spans="2:10" x14ac:dyDescent="0.25">
      <c r="B175" s="4"/>
      <c r="C175" s="5"/>
      <c r="D175" s="5"/>
      <c r="E175" s="5"/>
      <c r="F175" s="5"/>
      <c r="G175" s="5"/>
      <c r="H175" s="6">
        <f t="shared" ref="H175:H177" si="7">IF(I175=TRUE,2,1)</f>
        <v>1</v>
      </c>
      <c r="I175" s="7" t="b">
        <v>0</v>
      </c>
      <c r="J175" s="7"/>
    </row>
    <row r="176" spans="2:10" ht="8.1" customHeight="1" x14ac:dyDescent="0.25">
      <c r="B176" s="4"/>
      <c r="C176" s="5"/>
      <c r="D176" s="5"/>
      <c r="E176" s="5"/>
      <c r="F176" s="5"/>
      <c r="G176" s="5"/>
      <c r="H176" s="6"/>
      <c r="I176" s="7"/>
      <c r="J176" s="7"/>
    </row>
    <row r="177" spans="2:29" x14ac:dyDescent="0.25">
      <c r="B177" s="4"/>
      <c r="C177" s="5"/>
      <c r="D177" s="5"/>
      <c r="E177" s="5"/>
      <c r="F177" s="5"/>
      <c r="G177" s="5"/>
      <c r="H177" s="6">
        <f t="shared" si="7"/>
        <v>1</v>
      </c>
      <c r="I177" s="7" t="b">
        <v>0</v>
      </c>
      <c r="J177" s="7"/>
    </row>
    <row r="178" spans="2:29" ht="15.75" thickBot="1" x14ac:dyDescent="0.3">
      <c r="B178" s="11"/>
      <c r="C178" s="12"/>
      <c r="D178" s="12"/>
      <c r="E178" s="12"/>
      <c r="F178" s="12"/>
      <c r="G178" s="12"/>
      <c r="H178" s="13"/>
      <c r="I178" s="14"/>
      <c r="J178" s="14"/>
    </row>
    <row r="179" spans="2:29" ht="15.75" thickBot="1" x14ac:dyDescent="0.3"/>
    <row r="180" spans="2:29" s="3" customFormat="1" ht="19.5" thickBot="1" x14ac:dyDescent="0.3">
      <c r="B180" s="35"/>
      <c r="C180" s="36" t="s">
        <v>119</v>
      </c>
      <c r="D180" s="37"/>
      <c r="E180" s="37"/>
      <c r="F180" s="37"/>
      <c r="H180" s="38">
        <f>ROUND(IF(I14=1,AVERAGE(L180,P180,T180,X180,AB180),AVERAGE(P180,T180,X180,AB180)),1)</f>
        <v>0.8</v>
      </c>
      <c r="J180" s="47" t="s">
        <v>1</v>
      </c>
      <c r="K180" s="47"/>
      <c r="L180" s="38">
        <f>ROUND(AVERAGE(L182:L247),1)</f>
        <v>1.1000000000000001</v>
      </c>
      <c r="M180" s="47"/>
      <c r="N180" s="47" t="s">
        <v>2</v>
      </c>
      <c r="O180" s="47"/>
      <c r="P180" s="38">
        <f>ROUND(AVERAGE(P182:P247),1)</f>
        <v>0.9</v>
      </c>
      <c r="Q180" s="47"/>
      <c r="R180" s="47" t="s">
        <v>3</v>
      </c>
      <c r="S180" s="47"/>
      <c r="T180" s="38">
        <f>ROUND(AVERAGE(T182:T247),1)</f>
        <v>0.8</v>
      </c>
      <c r="U180" s="47"/>
      <c r="V180" s="47" t="s">
        <v>4</v>
      </c>
      <c r="W180" s="47"/>
      <c r="X180" s="38">
        <f>MIN(ROUND(AVERAGE(X182:X247),1),X241)</f>
        <v>0</v>
      </c>
      <c r="Y180" s="47"/>
      <c r="Z180" s="47" t="s">
        <v>5</v>
      </c>
      <c r="AA180" s="47"/>
      <c r="AB180" s="38">
        <f>ROUND(AVERAGE(AB182:AB247),1)</f>
        <v>1.4</v>
      </c>
      <c r="AC180" s="57"/>
    </row>
    <row r="181" spans="2:29" x14ac:dyDescent="0.25">
      <c r="B181" s="4"/>
      <c r="C181" s="5"/>
      <c r="D181" s="5"/>
      <c r="E181" s="5"/>
      <c r="F181" s="5"/>
      <c r="G181" s="82"/>
      <c r="H181" s="82"/>
      <c r="I181" s="82"/>
      <c r="J181" s="46"/>
      <c r="K181" s="46"/>
      <c r="L181" s="46"/>
      <c r="M181" s="46"/>
      <c r="N181" s="46"/>
      <c r="O181" s="6"/>
      <c r="P181" s="46"/>
      <c r="Q181" s="46"/>
      <c r="R181" s="46"/>
      <c r="S181" s="6"/>
      <c r="T181" s="46"/>
      <c r="U181" s="46"/>
      <c r="V181" s="46"/>
      <c r="W181" s="6"/>
      <c r="X181" s="46"/>
      <c r="Y181" s="46"/>
      <c r="Z181" s="46"/>
      <c r="AA181" s="6"/>
      <c r="AB181" s="46"/>
      <c r="AC181" s="84"/>
    </row>
    <row r="182" spans="2:29" ht="15" customHeight="1" x14ac:dyDescent="0.25">
      <c r="B182" s="4"/>
      <c r="C182" s="97" t="s">
        <v>121</v>
      </c>
      <c r="D182" s="98"/>
      <c r="E182" s="98"/>
      <c r="F182" s="98"/>
      <c r="G182" s="82"/>
      <c r="H182" s="82"/>
      <c r="I182" s="82"/>
      <c r="J182" s="80">
        <v>1</v>
      </c>
      <c r="K182" s="6"/>
      <c r="L182" s="46">
        <f>IF(AND(J182&gt;3,J182&lt;7),2,IF(AND(J182&gt;6,J182&lt;10),1,0))</f>
        <v>0</v>
      </c>
      <c r="M182" s="46"/>
      <c r="N182" s="80">
        <v>1</v>
      </c>
      <c r="O182" s="6"/>
      <c r="P182" s="46">
        <f>IF(N182&gt;8,2,IF(N182&gt;5,1,0))</f>
        <v>0</v>
      </c>
      <c r="Q182" s="46"/>
      <c r="R182" s="80">
        <v>1</v>
      </c>
      <c r="S182" s="6"/>
      <c r="T182" s="46">
        <f>IF(R182&gt;8,2,IF(R182&gt;5,1,0))</f>
        <v>0</v>
      </c>
      <c r="U182" s="46"/>
      <c r="V182" s="80">
        <v>0</v>
      </c>
      <c r="W182" s="6"/>
      <c r="X182" s="46">
        <f>IF(V182&gt;1,2,IF(V182=1,1,0))</f>
        <v>0</v>
      </c>
      <c r="Y182" s="46"/>
      <c r="Z182" s="80">
        <v>1</v>
      </c>
      <c r="AA182" s="6"/>
      <c r="AB182" s="46">
        <f>IF(Z182&gt;1,2,IF(Z182=1,1,0))</f>
        <v>1</v>
      </c>
      <c r="AC182" s="84"/>
    </row>
    <row r="183" spans="2:29" ht="8.1" customHeight="1" x14ac:dyDescent="0.25">
      <c r="B183" s="4"/>
      <c r="C183" s="5"/>
      <c r="D183" s="5"/>
      <c r="E183" s="5"/>
      <c r="F183" s="5"/>
      <c r="G183" s="82"/>
      <c r="H183" s="82"/>
      <c r="I183" s="82"/>
      <c r="J183" s="46"/>
      <c r="K183" s="6"/>
      <c r="L183" s="46"/>
      <c r="M183" s="46"/>
      <c r="N183" s="46"/>
      <c r="O183" s="6"/>
      <c r="P183" s="46"/>
      <c r="Q183" s="46"/>
      <c r="R183" s="46"/>
      <c r="S183" s="6"/>
      <c r="T183" s="46"/>
      <c r="U183" s="46"/>
      <c r="V183" s="46"/>
      <c r="W183" s="6"/>
      <c r="X183" s="46"/>
      <c r="Y183" s="46"/>
      <c r="Z183" s="46"/>
      <c r="AA183" s="6"/>
      <c r="AB183" s="46"/>
      <c r="AC183" s="84"/>
    </row>
    <row r="184" spans="2:29" ht="15" customHeight="1" x14ac:dyDescent="0.25">
      <c r="B184" s="4"/>
      <c r="C184" s="97" t="s">
        <v>81</v>
      </c>
      <c r="D184" s="99"/>
      <c r="E184" s="99"/>
      <c r="F184" s="99"/>
      <c r="G184" s="82"/>
      <c r="H184" s="82"/>
      <c r="I184" s="82"/>
      <c r="J184" s="80">
        <v>3</v>
      </c>
      <c r="K184" s="6">
        <f>J184/$D$14</f>
        <v>1</v>
      </c>
      <c r="L184" s="46">
        <f>IF(K184&lt;0.5,0,IF(K184&gt;=0.75,2,1))</f>
        <v>2</v>
      </c>
      <c r="M184" s="46"/>
      <c r="N184" s="80">
        <v>2</v>
      </c>
      <c r="O184" s="6">
        <f>N184/$D$15</f>
        <v>0.33333333333333331</v>
      </c>
      <c r="P184" s="46">
        <f>IF(O184&lt;0.5,0,IF(O184&gt;=0.75,2,1))</f>
        <v>0</v>
      </c>
      <c r="Q184" s="46"/>
      <c r="R184" s="80">
        <v>2</v>
      </c>
      <c r="S184" s="6">
        <f>R184/$D$16</f>
        <v>0.5</v>
      </c>
      <c r="T184" s="46">
        <f>IF(S184&lt;0.5,0,IF(S184&gt;=0.75,2,1))</f>
        <v>1</v>
      </c>
      <c r="U184" s="46"/>
      <c r="V184" s="80">
        <v>2</v>
      </c>
      <c r="W184" s="6">
        <f>V184/$D$17</f>
        <v>0.66666666666666663</v>
      </c>
      <c r="X184" s="46">
        <f>IF(W184&lt;0.5,0,IF(W184&gt;=0.75,2,1))</f>
        <v>1</v>
      </c>
      <c r="Y184" s="46"/>
      <c r="Z184" s="79"/>
      <c r="AA184" s="6"/>
      <c r="AB184" s="79"/>
      <c r="AC184" s="84"/>
    </row>
    <row r="185" spans="2:29" ht="8.1" customHeight="1" x14ac:dyDescent="0.25">
      <c r="B185" s="4"/>
      <c r="C185" s="5"/>
      <c r="D185" s="5"/>
      <c r="E185" s="5"/>
      <c r="F185" s="5"/>
      <c r="G185" s="82"/>
      <c r="H185" s="82"/>
      <c r="I185" s="82"/>
      <c r="J185" s="46"/>
      <c r="K185" s="6"/>
      <c r="L185" s="46"/>
      <c r="M185" s="46"/>
      <c r="N185" s="46"/>
      <c r="O185" s="6"/>
      <c r="P185" s="46"/>
      <c r="Q185" s="46"/>
      <c r="R185" s="46"/>
      <c r="S185" s="6"/>
      <c r="T185" s="46"/>
      <c r="U185" s="46"/>
      <c r="V185" s="46"/>
      <c r="W185" s="6"/>
      <c r="X185" s="46"/>
      <c r="Y185" s="46"/>
      <c r="Z185" s="46"/>
      <c r="AA185" s="6"/>
      <c r="AB185" s="46"/>
      <c r="AC185" s="84"/>
    </row>
    <row r="186" spans="2:29" ht="15" customHeight="1" x14ac:dyDescent="0.25">
      <c r="B186" s="4"/>
      <c r="C186" s="97" t="s">
        <v>82</v>
      </c>
      <c r="D186" s="99"/>
      <c r="E186" s="99"/>
      <c r="F186" s="99"/>
      <c r="G186" s="82"/>
      <c r="H186" s="82"/>
      <c r="I186" s="82"/>
      <c r="J186" s="80">
        <v>14</v>
      </c>
      <c r="K186" s="6">
        <f>J186/$E$14</f>
        <v>0.93333333333333335</v>
      </c>
      <c r="L186" s="46">
        <f>IF(K186&lt;0.5,0,IF(K186&gt;=0.75,2,1))</f>
        <v>2</v>
      </c>
      <c r="M186" s="46"/>
      <c r="N186" s="80">
        <v>15</v>
      </c>
      <c r="O186" s="6">
        <f>N186/$E$15</f>
        <v>0.75</v>
      </c>
      <c r="P186" s="46">
        <f>IF(O186&lt;0.5,0,IF(O186&gt;=0.75,2,1))</f>
        <v>2</v>
      </c>
      <c r="Q186" s="46"/>
      <c r="R186" s="80">
        <v>12</v>
      </c>
      <c r="S186" s="6">
        <f>R186/$E$16</f>
        <v>0.75</v>
      </c>
      <c r="T186" s="46">
        <f>IF(S186&lt;0.5,0,IF(S186&gt;=0.75,2,1))</f>
        <v>2</v>
      </c>
      <c r="U186" s="46"/>
      <c r="V186" s="80">
        <v>12</v>
      </c>
      <c r="W186" s="6">
        <f>V186/$E$17</f>
        <v>1.3333333333333333</v>
      </c>
      <c r="X186" s="46">
        <f>IF(W186&lt;0.5,0,IF(W186&gt;=0.75,2,1))</f>
        <v>2</v>
      </c>
      <c r="Y186" s="46"/>
      <c r="Z186" s="80">
        <v>17</v>
      </c>
      <c r="AA186" s="6">
        <f>Z186/$E$18</f>
        <v>0.89473684210526316</v>
      </c>
      <c r="AB186" s="46">
        <f>IF(AA186&lt;0.5,0,IF(AA186&gt;=0.75,2,1))</f>
        <v>2</v>
      </c>
      <c r="AC186" s="84"/>
    </row>
    <row r="187" spans="2:29" ht="8.1" customHeight="1" x14ac:dyDescent="0.25">
      <c r="B187" s="4"/>
      <c r="C187" s="77"/>
      <c r="D187" s="78"/>
      <c r="E187" s="78"/>
      <c r="F187" s="78"/>
      <c r="G187" s="82"/>
      <c r="H187" s="82"/>
      <c r="I187" s="82"/>
      <c r="J187" s="46"/>
      <c r="K187" s="6"/>
      <c r="L187" s="46"/>
      <c r="M187" s="46"/>
      <c r="N187" s="46"/>
      <c r="O187" s="6"/>
      <c r="P187" s="46"/>
      <c r="Q187" s="46"/>
      <c r="R187" s="46"/>
      <c r="S187" s="6"/>
      <c r="T187" s="46"/>
      <c r="U187" s="46"/>
      <c r="V187" s="46"/>
      <c r="W187" s="6"/>
      <c r="X187" s="46"/>
      <c r="Y187" s="46"/>
      <c r="Z187" s="46"/>
      <c r="AA187" s="6"/>
      <c r="AB187" s="46"/>
      <c r="AC187" s="84"/>
    </row>
    <row r="188" spans="2:29" ht="15" customHeight="1" x14ac:dyDescent="0.25">
      <c r="B188" s="4"/>
      <c r="C188" s="97" t="s">
        <v>89</v>
      </c>
      <c r="D188" s="99"/>
      <c r="E188" s="99"/>
      <c r="F188" s="99"/>
      <c r="G188" s="82"/>
      <c r="H188" s="82"/>
      <c r="I188" s="82"/>
      <c r="J188" s="61">
        <f>IF(ISNUMBER(J186/J184),J186/J184,"")</f>
        <v>4.666666666666667</v>
      </c>
      <c r="K188" s="6"/>
      <c r="L188" s="46">
        <f>IF(J188&lt;=5,2,IF(J188&lt;=8,1,0))</f>
        <v>2</v>
      </c>
      <c r="M188" s="46"/>
      <c r="N188" s="61">
        <f>IF(ISNUMBER(N186/N184),N186/N184,"")</f>
        <v>7.5</v>
      </c>
      <c r="O188" s="6"/>
      <c r="P188" s="46">
        <f>IF(N188&lt;=6,2,IF(N188&lt;=9,1,0))</f>
        <v>1</v>
      </c>
      <c r="Q188" s="46"/>
      <c r="R188" s="61">
        <f>IF(ISNUMBER(R186/R184),R186/R184,"")</f>
        <v>6</v>
      </c>
      <c r="S188" s="6"/>
      <c r="T188" s="46">
        <f>IF(R188&lt;=12,2,IF(R188&lt;=15,1,0))</f>
        <v>2</v>
      </c>
      <c r="U188" s="46"/>
      <c r="V188" s="87"/>
      <c r="W188" s="6"/>
      <c r="X188" s="87"/>
      <c r="Y188" s="46"/>
      <c r="Z188" s="79" t="str">
        <f>IF(ISNUMBER(Z186/Z184),Z186/Z184,"")</f>
        <v/>
      </c>
      <c r="AA188" s="6"/>
      <c r="AB188" s="79"/>
      <c r="AC188" s="84"/>
    </row>
    <row r="189" spans="2:29" ht="8.1" customHeight="1" x14ac:dyDescent="0.25">
      <c r="B189" s="4"/>
      <c r="C189" s="77"/>
      <c r="D189" s="78"/>
      <c r="E189" s="78"/>
      <c r="F189" s="78"/>
      <c r="G189" s="82"/>
      <c r="H189" s="82"/>
      <c r="I189" s="82"/>
      <c r="J189" s="46"/>
      <c r="K189" s="6"/>
      <c r="L189" s="46"/>
      <c r="M189" s="46"/>
      <c r="N189" s="46"/>
      <c r="O189" s="6"/>
      <c r="P189" s="46"/>
      <c r="Q189" s="46"/>
      <c r="R189" s="46"/>
      <c r="S189" s="6"/>
      <c r="T189" s="46"/>
      <c r="U189" s="46"/>
      <c r="V189" s="46"/>
      <c r="W189" s="6"/>
      <c r="X189" s="46"/>
      <c r="Y189" s="46"/>
      <c r="Z189" s="46"/>
      <c r="AA189" s="6"/>
      <c r="AB189" s="46"/>
      <c r="AC189" s="84"/>
    </row>
    <row r="190" spans="2:29" ht="15" customHeight="1" x14ac:dyDescent="0.25">
      <c r="B190" s="4"/>
      <c r="C190" s="97" t="s">
        <v>83</v>
      </c>
      <c r="D190" s="99"/>
      <c r="E190" s="99"/>
      <c r="F190" s="99"/>
      <c r="G190" s="82"/>
      <c r="H190" s="82"/>
      <c r="I190" s="82"/>
      <c r="J190" s="81">
        <v>15</v>
      </c>
      <c r="K190" s="6"/>
      <c r="L190" s="46">
        <f>IF(AND(J190&gt;14,J190&lt;21),2,IF(AND(J190&gt;10,J190&lt;26),1,0))</f>
        <v>2</v>
      </c>
      <c r="M190" s="46"/>
      <c r="N190" s="81">
        <v>12</v>
      </c>
      <c r="O190" s="6"/>
      <c r="P190" s="46">
        <f>IF(AND(N190&gt;14,N190&lt;21),2,IF(AND(N190&gt;10,N190&lt;26),1,0))</f>
        <v>1</v>
      </c>
      <c r="Q190" s="46"/>
      <c r="R190" s="81">
        <v>7</v>
      </c>
      <c r="S190" s="6"/>
      <c r="T190" s="46">
        <f>IF(AND(R190&gt;5,R190&lt;9),2,IF(AND(R190&gt;3,R190&lt;11),1,0))</f>
        <v>2</v>
      </c>
      <c r="U190" s="46"/>
      <c r="V190" s="81">
        <v>6</v>
      </c>
      <c r="W190" s="6"/>
      <c r="X190" s="46">
        <f>IF(AND(V190&gt;4,V190&lt;9),2,IF(AND(V190&gt;3,V190&lt;11),1,0))</f>
        <v>2</v>
      </c>
      <c r="Y190" s="46"/>
      <c r="Z190" s="79"/>
      <c r="AA190" s="6"/>
      <c r="AB190" s="79"/>
      <c r="AC190" s="84"/>
    </row>
    <row r="191" spans="2:29" ht="8.1" customHeight="1" x14ac:dyDescent="0.25">
      <c r="B191" s="4"/>
      <c r="C191" s="77"/>
      <c r="D191" s="78"/>
      <c r="E191" s="78"/>
      <c r="F191" s="78"/>
      <c r="G191" s="82"/>
      <c r="H191" s="82"/>
      <c r="I191" s="82"/>
      <c r="J191" s="46"/>
      <c r="K191" s="6"/>
      <c r="L191" s="46"/>
      <c r="M191" s="46"/>
      <c r="N191" s="46"/>
      <c r="O191" s="6"/>
      <c r="P191" s="46"/>
      <c r="Q191" s="46"/>
      <c r="R191" s="46"/>
      <c r="S191" s="6"/>
      <c r="T191" s="46"/>
      <c r="U191" s="46"/>
      <c r="V191" s="46"/>
      <c r="W191" s="6"/>
      <c r="X191" s="46"/>
      <c r="Y191" s="46"/>
      <c r="Z191" s="46"/>
      <c r="AA191" s="6"/>
      <c r="AB191" s="46"/>
      <c r="AC191" s="84"/>
    </row>
    <row r="192" spans="2:29" ht="15" customHeight="1" x14ac:dyDescent="0.25">
      <c r="B192" s="4"/>
      <c r="C192" s="97" t="s">
        <v>125</v>
      </c>
      <c r="D192" s="99"/>
      <c r="E192" s="99"/>
      <c r="F192" s="99"/>
      <c r="G192" s="82"/>
      <c r="H192" s="82"/>
      <c r="I192" s="82"/>
      <c r="J192" s="80">
        <v>18</v>
      </c>
      <c r="K192" s="6"/>
      <c r="L192" s="46">
        <f>IF(J192&gt;=20,2,IF(J192=19,1,0))</f>
        <v>0</v>
      </c>
      <c r="M192" s="46"/>
      <c r="N192" s="80">
        <v>18</v>
      </c>
      <c r="O192" s="6"/>
      <c r="P192" s="46">
        <f>IF(N192&gt;=17,2,0)</f>
        <v>2</v>
      </c>
      <c r="Q192" s="46"/>
      <c r="R192" s="80">
        <v>17</v>
      </c>
      <c r="S192" s="6"/>
      <c r="T192" s="46">
        <f>IF(R192&gt;=17,2,0)</f>
        <v>2</v>
      </c>
      <c r="U192" s="46"/>
      <c r="V192" s="80">
        <v>19</v>
      </c>
      <c r="W192" s="6"/>
      <c r="X192" s="46">
        <f>IF(V192&gt;=19,2,0)</f>
        <v>2</v>
      </c>
      <c r="Y192" s="46"/>
      <c r="Z192" s="79"/>
      <c r="AA192" s="6"/>
      <c r="AB192" s="79"/>
      <c r="AC192" s="84"/>
    </row>
    <row r="193" spans="2:29" ht="8.1" customHeight="1" x14ac:dyDescent="0.25">
      <c r="B193" s="4"/>
      <c r="C193" s="77"/>
      <c r="D193" s="78"/>
      <c r="E193" s="78"/>
      <c r="F193" s="78"/>
      <c r="G193" s="82"/>
      <c r="H193" s="82"/>
      <c r="I193" s="82"/>
      <c r="J193" s="79"/>
      <c r="K193" s="6"/>
      <c r="L193" s="46"/>
      <c r="M193" s="46"/>
      <c r="N193" s="79"/>
      <c r="O193" s="6"/>
      <c r="P193" s="46"/>
      <c r="Q193" s="46"/>
      <c r="R193" s="79"/>
      <c r="S193" s="6"/>
      <c r="T193" s="46"/>
      <c r="U193" s="46"/>
      <c r="V193" s="79"/>
      <c r="W193" s="6"/>
      <c r="X193" s="46"/>
      <c r="Y193" s="46"/>
      <c r="Z193" s="79"/>
      <c r="AA193" s="6"/>
      <c r="AB193" s="46"/>
      <c r="AC193" s="84"/>
    </row>
    <row r="194" spans="2:29" ht="15" customHeight="1" x14ac:dyDescent="0.25">
      <c r="B194" s="4"/>
      <c r="C194" s="92" t="s">
        <v>98</v>
      </c>
      <c r="D194" s="92"/>
      <c r="E194" s="92"/>
      <c r="F194" s="92"/>
      <c r="G194" s="82"/>
      <c r="H194" s="82"/>
      <c r="I194" s="82"/>
      <c r="J194" s="79"/>
      <c r="K194" s="6"/>
      <c r="L194" s="46">
        <f>IF(K197=TRUE,2,IF(OR(K195=TRUE,K196=TRUE,K198=TRUE,K199=TRUE,K200=TRUE,K201=TRUE),1,0))</f>
        <v>1</v>
      </c>
      <c r="M194" s="46"/>
      <c r="N194" s="79"/>
      <c r="O194" s="6"/>
      <c r="P194" s="46">
        <f>IF(O197=TRUE,2,IF(OR(O195=TRUE,O196=TRUE,O198=TRUE,O199=TRUE,O200=TRUE,O201=TRUE),1,0))</f>
        <v>1</v>
      </c>
      <c r="Q194" s="46"/>
      <c r="R194" s="79"/>
      <c r="S194" s="6"/>
      <c r="T194" s="46">
        <f>IF(S197=TRUE,2,IF(OR(S195=TRUE,S196=TRUE,S198=TRUE,S199=TRUE,S200=TRUE,S201=TRUE),1,0))</f>
        <v>1</v>
      </c>
      <c r="U194" s="46"/>
      <c r="V194" s="79"/>
      <c r="W194" s="6"/>
      <c r="X194" s="46">
        <f>IF(W197=TRUE,2,IF(OR(W195=TRUE,W196=TRUE,W198=TRUE,W199=TRUE,W200=TRUE,W201=TRUE),1,0))</f>
        <v>1</v>
      </c>
      <c r="Y194" s="46"/>
      <c r="Z194" s="79"/>
      <c r="AA194" s="6"/>
      <c r="AB194" s="46"/>
      <c r="AC194" s="84"/>
    </row>
    <row r="195" spans="2:29" ht="15" customHeight="1" x14ac:dyDescent="0.25">
      <c r="B195" s="4"/>
      <c r="C195" s="78" t="s">
        <v>99</v>
      </c>
      <c r="D195" s="5"/>
      <c r="E195" s="78"/>
      <c r="F195" s="78"/>
      <c r="G195" s="82"/>
      <c r="H195" s="82"/>
      <c r="I195" s="82"/>
      <c r="J195" s="79"/>
      <c r="K195" s="6" t="b">
        <v>0</v>
      </c>
      <c r="L195" s="46"/>
      <c r="M195" s="46"/>
      <c r="N195" s="79"/>
      <c r="O195" s="6" t="b">
        <v>1</v>
      </c>
      <c r="P195" s="46"/>
      <c r="Q195" s="46"/>
      <c r="R195" s="79"/>
      <c r="S195" s="6" t="b">
        <v>1</v>
      </c>
      <c r="T195" s="46"/>
      <c r="U195" s="46"/>
      <c r="V195" s="79"/>
      <c r="W195" s="6" t="b">
        <v>1</v>
      </c>
      <c r="X195" s="46"/>
      <c r="Y195" s="46"/>
      <c r="Z195" s="79"/>
      <c r="AA195" s="6"/>
      <c r="AB195" s="46"/>
      <c r="AC195" s="84"/>
    </row>
    <row r="196" spans="2:29" ht="15" customHeight="1" x14ac:dyDescent="0.25">
      <c r="B196" s="4"/>
      <c r="C196" s="78" t="s">
        <v>100</v>
      </c>
      <c r="D196" s="5"/>
      <c r="E196" s="78"/>
      <c r="F196" s="78"/>
      <c r="G196" s="82"/>
      <c r="H196" s="82"/>
      <c r="I196" s="82"/>
      <c r="J196" s="79"/>
      <c r="K196" s="6" t="b">
        <v>0</v>
      </c>
      <c r="L196" s="46"/>
      <c r="M196" s="46"/>
      <c r="N196" s="79"/>
      <c r="O196" s="6" t="b">
        <v>0</v>
      </c>
      <c r="P196" s="46"/>
      <c r="Q196" s="46"/>
      <c r="R196" s="79"/>
      <c r="S196" s="6" t="b">
        <v>1</v>
      </c>
      <c r="T196" s="46"/>
      <c r="U196" s="46"/>
      <c r="V196" s="79"/>
      <c r="W196" s="6" t="b">
        <v>1</v>
      </c>
      <c r="X196" s="46"/>
      <c r="Y196" s="46"/>
      <c r="Z196" s="79"/>
      <c r="AA196" s="6"/>
      <c r="AB196" s="46"/>
      <c r="AC196" s="84"/>
    </row>
    <row r="197" spans="2:29" ht="15" customHeight="1" x14ac:dyDescent="0.25">
      <c r="B197" s="4"/>
      <c r="C197" s="78" t="s">
        <v>101</v>
      </c>
      <c r="D197" s="5"/>
      <c r="E197" s="78"/>
      <c r="F197" s="78"/>
      <c r="G197" s="82"/>
      <c r="H197" s="82"/>
      <c r="I197" s="82"/>
      <c r="J197" s="79"/>
      <c r="K197" s="6" t="b">
        <v>0</v>
      </c>
      <c r="L197" s="46"/>
      <c r="M197" s="46"/>
      <c r="N197" s="79"/>
      <c r="O197" s="6" t="b">
        <v>0</v>
      </c>
      <c r="P197" s="46"/>
      <c r="Q197" s="46"/>
      <c r="R197" s="79"/>
      <c r="S197" s="6" t="b">
        <v>0</v>
      </c>
      <c r="T197" s="46"/>
      <c r="U197" s="46"/>
      <c r="V197" s="79"/>
      <c r="W197" s="6" t="b">
        <v>0</v>
      </c>
      <c r="X197" s="46"/>
      <c r="Y197" s="46"/>
      <c r="Z197" s="79"/>
      <c r="AA197" s="6"/>
      <c r="AB197" s="46"/>
      <c r="AC197" s="84"/>
    </row>
    <row r="198" spans="2:29" ht="15" customHeight="1" x14ac:dyDescent="0.25">
      <c r="B198" s="4"/>
      <c r="C198" s="78" t="s">
        <v>102</v>
      </c>
      <c r="D198" s="5"/>
      <c r="E198" s="78"/>
      <c r="F198" s="78"/>
      <c r="G198" s="82"/>
      <c r="H198" s="82"/>
      <c r="I198" s="82"/>
      <c r="J198" s="79"/>
      <c r="K198" s="6" t="b">
        <v>1</v>
      </c>
      <c r="L198" s="46"/>
      <c r="M198" s="46"/>
      <c r="N198" s="79"/>
      <c r="O198" s="6" t="b">
        <v>1</v>
      </c>
      <c r="P198" s="46"/>
      <c r="Q198" s="46"/>
      <c r="R198" s="79"/>
      <c r="S198" s="6" t="b">
        <v>1</v>
      </c>
      <c r="T198" s="46"/>
      <c r="U198" s="46"/>
      <c r="V198" s="79"/>
      <c r="W198" s="6" t="b">
        <v>1</v>
      </c>
      <c r="X198" s="46"/>
      <c r="Y198" s="46"/>
      <c r="Z198" s="79"/>
      <c r="AA198" s="6"/>
      <c r="AB198" s="46"/>
      <c r="AC198" s="84"/>
    </row>
    <row r="199" spans="2:29" ht="15" customHeight="1" x14ac:dyDescent="0.25">
      <c r="B199" s="4"/>
      <c r="C199" s="78" t="s">
        <v>105</v>
      </c>
      <c r="D199" s="5"/>
      <c r="E199" s="78"/>
      <c r="F199" s="78"/>
      <c r="G199" s="82"/>
      <c r="H199" s="82"/>
      <c r="I199" s="82"/>
      <c r="J199" s="79"/>
      <c r="K199" s="6" t="b">
        <v>0</v>
      </c>
      <c r="L199" s="46"/>
      <c r="M199" s="46"/>
      <c r="N199" s="79"/>
      <c r="O199" s="6" t="b">
        <v>1</v>
      </c>
      <c r="P199" s="46"/>
      <c r="Q199" s="46"/>
      <c r="R199" s="79"/>
      <c r="S199" s="6" t="b">
        <v>1</v>
      </c>
      <c r="T199" s="46"/>
      <c r="U199" s="46"/>
      <c r="V199" s="79"/>
      <c r="W199" s="6" t="b">
        <v>1</v>
      </c>
      <c r="X199" s="46"/>
      <c r="Y199" s="46"/>
      <c r="Z199" s="79"/>
      <c r="AA199" s="6"/>
      <c r="AB199" s="46"/>
      <c r="AC199" s="84"/>
    </row>
    <row r="200" spans="2:29" ht="15" customHeight="1" x14ac:dyDescent="0.25">
      <c r="B200" s="4"/>
      <c r="C200" s="78" t="s">
        <v>103</v>
      </c>
      <c r="D200" s="5"/>
      <c r="E200" s="78"/>
      <c r="F200" s="78"/>
      <c r="G200" s="82"/>
      <c r="H200" s="82"/>
      <c r="I200" s="82"/>
      <c r="J200" s="79"/>
      <c r="K200" s="6" t="b">
        <v>1</v>
      </c>
      <c r="L200" s="46"/>
      <c r="M200" s="46"/>
      <c r="N200" s="79"/>
      <c r="O200" s="6" t="b">
        <v>1</v>
      </c>
      <c r="P200" s="46"/>
      <c r="Q200" s="46"/>
      <c r="R200" s="79"/>
      <c r="S200" s="6" t="b">
        <v>0</v>
      </c>
      <c r="T200" s="46"/>
      <c r="U200" s="46"/>
      <c r="V200" s="79"/>
      <c r="W200" s="6" t="b">
        <v>1</v>
      </c>
      <c r="X200" s="46"/>
      <c r="Y200" s="46"/>
      <c r="Z200" s="79"/>
      <c r="AA200" s="6"/>
      <c r="AB200" s="46"/>
      <c r="AC200" s="84"/>
    </row>
    <row r="201" spans="2:29" ht="15" customHeight="1" x14ac:dyDescent="0.25">
      <c r="B201" s="4"/>
      <c r="C201" s="78" t="s">
        <v>104</v>
      </c>
      <c r="D201" s="5"/>
      <c r="E201" s="78"/>
      <c r="F201" s="78"/>
      <c r="G201" s="82"/>
      <c r="H201" s="82"/>
      <c r="I201" s="82"/>
      <c r="J201" s="79"/>
      <c r="K201" s="6" t="b">
        <v>1</v>
      </c>
      <c r="L201" s="46"/>
      <c r="M201" s="46"/>
      <c r="N201" s="79"/>
      <c r="O201" s="6" t="b">
        <v>1</v>
      </c>
      <c r="P201" s="46"/>
      <c r="Q201" s="46"/>
      <c r="R201" s="79"/>
      <c r="S201" s="6" t="b">
        <v>0</v>
      </c>
      <c r="T201" s="46"/>
      <c r="U201" s="46"/>
      <c r="V201" s="79"/>
      <c r="W201" s="6" t="b">
        <v>1</v>
      </c>
      <c r="X201" s="46"/>
      <c r="Y201" s="46"/>
      <c r="Z201" s="79"/>
      <c r="AA201" s="6"/>
      <c r="AB201" s="46"/>
      <c r="AC201" s="84"/>
    </row>
    <row r="202" spans="2:29" ht="8.1" customHeight="1" x14ac:dyDescent="0.25">
      <c r="B202" s="4"/>
      <c r="C202" s="77"/>
      <c r="D202" s="78"/>
      <c r="E202" s="78"/>
      <c r="F202" s="78"/>
      <c r="G202" s="82"/>
      <c r="H202" s="82"/>
      <c r="I202" s="82"/>
      <c r="J202" s="79"/>
      <c r="K202" s="6"/>
      <c r="L202" s="46"/>
      <c r="M202" s="46"/>
      <c r="N202" s="79"/>
      <c r="O202" s="6"/>
      <c r="P202" s="46"/>
      <c r="Q202" s="46"/>
      <c r="R202" s="79"/>
      <c r="S202" s="6"/>
      <c r="T202" s="46"/>
      <c r="U202" s="46"/>
      <c r="V202" s="79"/>
      <c r="W202" s="6"/>
      <c r="X202" s="46"/>
      <c r="Y202" s="46"/>
      <c r="Z202" s="79"/>
      <c r="AA202" s="6"/>
      <c r="AB202" s="46"/>
      <c r="AC202" s="84"/>
    </row>
    <row r="203" spans="2:29" ht="15" customHeight="1" x14ac:dyDescent="0.25">
      <c r="B203" s="4"/>
      <c r="C203" s="92" t="s">
        <v>106</v>
      </c>
      <c r="D203" s="92"/>
      <c r="E203" s="92"/>
      <c r="F203" s="92"/>
      <c r="G203" s="82"/>
      <c r="H203" s="82"/>
      <c r="I203" s="82"/>
      <c r="J203" s="85"/>
      <c r="K203" s="6">
        <f>J203-J205</f>
        <v>0</v>
      </c>
      <c r="L203" s="46">
        <f>IF(K203&gt;0,2,IF(K203=0,1,0))</f>
        <v>1</v>
      </c>
      <c r="M203" s="46"/>
      <c r="N203" s="85"/>
      <c r="O203" s="6">
        <f>N203-N205</f>
        <v>0</v>
      </c>
      <c r="P203" s="46">
        <f>IF(O203&gt;0,2,IF(O203=0,1,0))</f>
        <v>1</v>
      </c>
      <c r="Q203" s="46"/>
      <c r="R203" s="85"/>
      <c r="S203" s="6">
        <f>R203-R205</f>
        <v>0</v>
      </c>
      <c r="T203" s="46">
        <f>IF(S203&gt;0,2,IF(S203=0,1,0))</f>
        <v>1</v>
      </c>
      <c r="U203" s="46"/>
      <c r="V203" s="85"/>
      <c r="W203" s="6">
        <f>V203-V205</f>
        <v>0</v>
      </c>
      <c r="X203" s="46">
        <f>IF(W203&gt;0,2,IF(W203=0,1,0))</f>
        <v>1</v>
      </c>
      <c r="Y203" s="46"/>
      <c r="Z203" s="85"/>
      <c r="AA203" s="6">
        <f>Z203-Z205</f>
        <v>0</v>
      </c>
      <c r="AB203" s="46">
        <f>IF(AA203&gt;0,2,IF(AA203=0,1,0))</f>
        <v>1</v>
      </c>
      <c r="AC203" s="84"/>
    </row>
    <row r="204" spans="2:29" ht="8.1" customHeight="1" x14ac:dyDescent="0.25">
      <c r="B204" s="4"/>
      <c r="C204" s="77"/>
      <c r="D204" s="78"/>
      <c r="E204" s="78"/>
      <c r="F204" s="78"/>
      <c r="G204" s="82"/>
      <c r="H204" s="82"/>
      <c r="I204" s="82"/>
      <c r="J204" s="79"/>
      <c r="K204" s="6"/>
      <c r="L204" s="46"/>
      <c r="M204" s="46"/>
      <c r="N204" s="79"/>
      <c r="O204" s="6"/>
      <c r="P204" s="46"/>
      <c r="Q204" s="46"/>
      <c r="R204" s="79"/>
      <c r="S204" s="6"/>
      <c r="T204" s="46"/>
      <c r="U204" s="46"/>
      <c r="V204" s="79"/>
      <c r="W204" s="6"/>
      <c r="X204" s="46"/>
      <c r="Y204" s="46"/>
      <c r="Z204" s="79"/>
      <c r="AA204" s="6"/>
      <c r="AB204" s="46"/>
      <c r="AC204" s="84"/>
    </row>
    <row r="205" spans="2:29" ht="15" customHeight="1" x14ac:dyDescent="0.25">
      <c r="B205" s="4"/>
      <c r="C205" s="92" t="s">
        <v>107</v>
      </c>
      <c r="D205" s="92"/>
      <c r="E205" s="92"/>
      <c r="F205" s="92"/>
      <c r="G205" s="82"/>
      <c r="H205" s="82"/>
      <c r="I205" s="82"/>
      <c r="J205" s="85"/>
      <c r="K205" s="6"/>
      <c r="L205" s="46"/>
      <c r="M205" s="46"/>
      <c r="N205" s="85"/>
      <c r="O205" s="6"/>
      <c r="P205" s="46"/>
      <c r="Q205" s="46"/>
      <c r="R205" s="85"/>
      <c r="S205" s="6"/>
      <c r="T205" s="46"/>
      <c r="U205" s="46"/>
      <c r="V205" s="85"/>
      <c r="W205" s="6"/>
      <c r="X205" s="46"/>
      <c r="Y205" s="46"/>
      <c r="Z205" s="85"/>
      <c r="AA205" s="6"/>
      <c r="AB205" s="46"/>
      <c r="AC205" s="84"/>
    </row>
    <row r="206" spans="2:29" ht="8.1" customHeight="1" x14ac:dyDescent="0.25">
      <c r="B206" s="4"/>
      <c r="C206" s="76"/>
      <c r="D206" s="76"/>
      <c r="E206" s="76"/>
      <c r="F206" s="76"/>
      <c r="G206" s="82"/>
      <c r="H206" s="82"/>
      <c r="I206" s="82"/>
      <c r="J206" s="79"/>
      <c r="K206" s="6"/>
      <c r="L206" s="46"/>
      <c r="M206" s="46"/>
      <c r="N206" s="79"/>
      <c r="O206" s="6"/>
      <c r="P206" s="46"/>
      <c r="Q206" s="46"/>
      <c r="R206" s="79"/>
      <c r="S206" s="6"/>
      <c r="T206" s="46"/>
      <c r="U206" s="46"/>
      <c r="V206" s="79"/>
      <c r="W206" s="6"/>
      <c r="X206" s="46"/>
      <c r="Y206" s="46"/>
      <c r="Z206" s="79"/>
      <c r="AA206" s="6"/>
      <c r="AB206" s="46"/>
      <c r="AC206" s="84"/>
    </row>
    <row r="207" spans="2:29" ht="15" customHeight="1" x14ac:dyDescent="0.25">
      <c r="B207" s="4"/>
      <c r="C207" s="92" t="s">
        <v>129</v>
      </c>
      <c r="D207" s="92"/>
      <c r="E207" s="92"/>
      <c r="F207" s="92"/>
      <c r="G207" s="82"/>
      <c r="H207" s="82"/>
      <c r="I207" s="82"/>
      <c r="J207" s="60"/>
      <c r="K207" s="6"/>
      <c r="L207" s="6"/>
      <c r="M207" s="6"/>
      <c r="N207" s="60"/>
      <c r="O207" s="6"/>
      <c r="P207" s="6"/>
      <c r="Q207" s="6"/>
      <c r="R207" s="60"/>
      <c r="S207" s="6"/>
      <c r="T207" s="6"/>
      <c r="U207" s="6"/>
      <c r="V207" s="60"/>
      <c r="W207" s="6"/>
      <c r="X207" s="6"/>
      <c r="Y207" s="6"/>
      <c r="Z207" s="60"/>
      <c r="AA207" s="6"/>
      <c r="AB207" s="6"/>
      <c r="AC207" s="84"/>
    </row>
    <row r="208" spans="2:29" ht="15" customHeight="1" x14ac:dyDescent="0.25">
      <c r="B208" s="4"/>
      <c r="C208" s="92"/>
      <c r="D208" s="92"/>
      <c r="E208" s="92"/>
      <c r="F208" s="92"/>
      <c r="G208" s="82"/>
      <c r="H208" s="82"/>
      <c r="I208" s="82"/>
      <c r="J208" s="60"/>
      <c r="K208" s="6"/>
      <c r="L208" s="6">
        <f>IF(K211=TRUE,2,IF(K210=TRUE,1,0))</f>
        <v>0</v>
      </c>
      <c r="M208" s="6"/>
      <c r="N208" s="60"/>
      <c r="O208" s="6"/>
      <c r="P208" s="6">
        <f>IF(O211=TRUE,2,IF(O210=TRUE,1,0))</f>
        <v>1</v>
      </c>
      <c r="Q208" s="6"/>
      <c r="R208" s="60"/>
      <c r="S208" s="6"/>
      <c r="T208" s="6">
        <f>IF(S211=TRUE,2,IF(S210=TRUE,1,0))</f>
        <v>0</v>
      </c>
      <c r="U208" s="6"/>
      <c r="V208" s="60"/>
      <c r="W208" s="6"/>
      <c r="X208" s="6">
        <f>IF(W211=TRUE,2,IF(W210=TRUE,1,0))</f>
        <v>0</v>
      </c>
      <c r="Y208" s="6"/>
      <c r="Z208" s="60"/>
      <c r="AA208" s="6"/>
      <c r="AB208" s="6">
        <f>IF(AA211=TRUE,2,IF(AA210=TRUE,1,0))</f>
        <v>2</v>
      </c>
      <c r="AC208" s="84"/>
    </row>
    <row r="209" spans="2:29" ht="15" customHeight="1" x14ac:dyDescent="0.25">
      <c r="B209" s="4"/>
      <c r="C209" s="100" t="s">
        <v>130</v>
      </c>
      <c r="D209" s="100"/>
      <c r="E209" s="100"/>
      <c r="F209" s="100"/>
      <c r="G209" s="82"/>
      <c r="H209" s="82"/>
      <c r="I209" s="82"/>
      <c r="J209" s="60"/>
      <c r="K209" s="6" t="b">
        <v>0</v>
      </c>
      <c r="L209" s="6"/>
      <c r="M209" s="6"/>
      <c r="N209" s="60"/>
      <c r="O209" s="6" t="b">
        <v>0</v>
      </c>
      <c r="P209" s="6"/>
      <c r="Q209" s="6"/>
      <c r="R209" s="60"/>
      <c r="S209" s="6" t="b">
        <v>0</v>
      </c>
      <c r="T209" s="6"/>
      <c r="U209" s="6"/>
      <c r="V209" s="60"/>
      <c r="W209" s="6" t="b">
        <v>0</v>
      </c>
      <c r="X209" s="6"/>
      <c r="Y209" s="6"/>
      <c r="Z209" s="60"/>
      <c r="AA209" s="6" t="b">
        <v>1</v>
      </c>
      <c r="AB209" s="6"/>
      <c r="AC209" s="84"/>
    </row>
    <row r="210" spans="2:29" ht="15" customHeight="1" x14ac:dyDescent="0.25">
      <c r="B210" s="4"/>
      <c r="C210" s="100" t="s">
        <v>131</v>
      </c>
      <c r="D210" s="100"/>
      <c r="E210" s="100"/>
      <c r="F210" s="100"/>
      <c r="G210" s="82"/>
      <c r="H210" s="82"/>
      <c r="I210" s="82"/>
      <c r="J210" s="60"/>
      <c r="K210" s="6" t="b">
        <v>0</v>
      </c>
      <c r="L210" s="6"/>
      <c r="M210" s="6"/>
      <c r="N210" s="60"/>
      <c r="O210" s="6" t="b">
        <v>1</v>
      </c>
      <c r="P210" s="6"/>
      <c r="Q210" s="6"/>
      <c r="R210" s="60"/>
      <c r="S210" s="6" t="b">
        <v>0</v>
      </c>
      <c r="T210" s="6"/>
      <c r="U210" s="6"/>
      <c r="V210" s="60"/>
      <c r="W210" s="6" t="b">
        <v>0</v>
      </c>
      <c r="X210" s="6"/>
      <c r="Y210" s="6"/>
      <c r="Z210" s="60"/>
      <c r="AA210" s="6" t="b">
        <v>1</v>
      </c>
      <c r="AB210" s="6"/>
      <c r="AC210" s="84"/>
    </row>
    <row r="211" spans="2:29" ht="15" customHeight="1" x14ac:dyDescent="0.25">
      <c r="B211" s="4"/>
      <c r="C211" s="100" t="s">
        <v>132</v>
      </c>
      <c r="D211" s="100"/>
      <c r="E211" s="100"/>
      <c r="F211" s="100"/>
      <c r="G211" s="82"/>
      <c r="H211" s="82"/>
      <c r="I211" s="82"/>
      <c r="J211" s="60"/>
      <c r="K211" s="6" t="b">
        <v>0</v>
      </c>
      <c r="L211" s="6"/>
      <c r="M211" s="6"/>
      <c r="N211" s="60"/>
      <c r="O211" s="6" t="b">
        <v>0</v>
      </c>
      <c r="P211" s="6"/>
      <c r="Q211" s="6"/>
      <c r="R211" s="60"/>
      <c r="S211" s="6" t="b">
        <v>0</v>
      </c>
      <c r="T211" s="6"/>
      <c r="U211" s="6"/>
      <c r="V211" s="60"/>
      <c r="W211" s="6" t="b">
        <v>0</v>
      </c>
      <c r="X211" s="6"/>
      <c r="Y211" s="6"/>
      <c r="Z211" s="60"/>
      <c r="AA211" s="6" t="b">
        <v>1</v>
      </c>
      <c r="AB211" s="6"/>
      <c r="AC211" s="84"/>
    </row>
    <row r="212" spans="2:29" ht="8.1" customHeight="1" x14ac:dyDescent="0.25">
      <c r="B212" s="4"/>
      <c r="C212" s="76"/>
      <c r="D212" s="76"/>
      <c r="E212" s="76"/>
      <c r="F212" s="76"/>
      <c r="G212" s="82"/>
      <c r="H212" s="82"/>
      <c r="I212" s="82"/>
      <c r="J212" s="60"/>
      <c r="K212" s="6"/>
      <c r="L212" s="6"/>
      <c r="M212" s="6"/>
      <c r="N212" s="60"/>
      <c r="O212" s="6"/>
      <c r="P212" s="6"/>
      <c r="Q212" s="6"/>
      <c r="R212" s="60"/>
      <c r="S212" s="6"/>
      <c r="T212" s="6"/>
      <c r="U212" s="6"/>
      <c r="V212" s="60"/>
      <c r="W212" s="6"/>
      <c r="X212" s="6"/>
      <c r="Y212" s="6"/>
      <c r="Z212" s="60"/>
      <c r="AA212" s="6"/>
      <c r="AB212" s="6"/>
      <c r="AC212" s="84"/>
    </row>
    <row r="213" spans="2:29" ht="15" customHeight="1" x14ac:dyDescent="0.25">
      <c r="B213" s="4"/>
      <c r="C213" s="92" t="s">
        <v>133</v>
      </c>
      <c r="D213" s="92"/>
      <c r="E213" s="92"/>
      <c r="F213" s="92"/>
      <c r="G213" s="82"/>
      <c r="H213" s="82"/>
      <c r="I213" s="82"/>
      <c r="J213" s="60"/>
      <c r="K213" s="6"/>
      <c r="L213" s="6">
        <f>IF(AND(K216=1,SUM(K214:K220)&gt;4),2,IF(AND(K216=1,SUM(K214:K220)&gt;3),1,0))</f>
        <v>0</v>
      </c>
      <c r="M213" s="6"/>
      <c r="N213" s="60"/>
      <c r="O213" s="6"/>
      <c r="P213" s="6">
        <f>IF(AND(O216=1,SUM(O214:O220)&gt;4),2,IF(AND(O216=1,SUM(O214:O220)&gt;3),1,0))</f>
        <v>0</v>
      </c>
      <c r="Q213" s="6"/>
      <c r="R213" s="60"/>
      <c r="S213" s="6"/>
      <c r="T213" s="6">
        <f>IF(AND(S216=1,SUM(S214:S220)&gt;4),2,IF(AND(S216=1,SUM(S214:S220)&gt;3),1,0))</f>
        <v>0</v>
      </c>
      <c r="U213" s="6"/>
      <c r="V213" s="60"/>
      <c r="W213" s="6"/>
      <c r="X213" s="6">
        <f>IF(AND(W216=1,SUM(W214:W220)&gt;4),2,IF(AND(W216=1,SUM(W214:W220)&gt;3),1,0))</f>
        <v>0</v>
      </c>
      <c r="Y213" s="6"/>
      <c r="Z213" s="60"/>
      <c r="AA213" s="6"/>
      <c r="AB213" s="6">
        <f>IF(AND(AA216=1,SUM(AA214:AA220)&gt;4),2,IF(AND(AA216=1,SUM(AA214:AA220)&gt;3),1,0))</f>
        <v>1</v>
      </c>
      <c r="AC213" s="84"/>
    </row>
    <row r="214" spans="2:29" ht="15" customHeight="1" x14ac:dyDescent="0.25">
      <c r="B214" s="4"/>
      <c r="C214" s="100" t="s">
        <v>113</v>
      </c>
      <c r="D214" s="100"/>
      <c r="E214" s="100"/>
      <c r="F214" s="100"/>
      <c r="G214" s="82"/>
      <c r="H214" s="82"/>
      <c r="I214" s="82"/>
      <c r="J214" s="6" t="b">
        <v>1</v>
      </c>
      <c r="K214" s="6">
        <f>IF(J214=TRUE,1,0)</f>
        <v>1</v>
      </c>
      <c r="L214" s="2"/>
      <c r="M214" s="6"/>
      <c r="N214" s="6"/>
      <c r="O214" s="6">
        <f>IF(N214=TRUE,1,0)</f>
        <v>0</v>
      </c>
      <c r="P214" s="6"/>
      <c r="Q214" s="2"/>
      <c r="R214" s="6"/>
      <c r="S214" s="6">
        <f>IF(R214=TRUE,1,0)</f>
        <v>0</v>
      </c>
      <c r="T214" s="2"/>
      <c r="U214" s="6"/>
      <c r="V214" s="6" t="b">
        <v>0</v>
      </c>
      <c r="W214" s="6">
        <f>IF(V214=TRUE,1,0)</f>
        <v>0</v>
      </c>
      <c r="X214" s="2"/>
      <c r="Y214" s="6"/>
      <c r="Z214" s="6" t="b">
        <v>1</v>
      </c>
      <c r="AA214" s="6">
        <f>IF(Z214=TRUE,1,0)</f>
        <v>1</v>
      </c>
      <c r="AB214" s="2"/>
      <c r="AC214" s="84"/>
    </row>
    <row r="215" spans="2:29" ht="15" customHeight="1" x14ac:dyDescent="0.25">
      <c r="B215" s="4"/>
      <c r="C215" s="100" t="s">
        <v>114</v>
      </c>
      <c r="D215" s="100"/>
      <c r="E215" s="100"/>
      <c r="F215" s="100"/>
      <c r="G215" s="82"/>
      <c r="H215" s="82"/>
      <c r="I215" s="82"/>
      <c r="J215" s="6" t="b">
        <v>1</v>
      </c>
      <c r="K215" s="6">
        <f>IF(J215=TRUE,1,0)</f>
        <v>1</v>
      </c>
      <c r="L215" s="2"/>
      <c r="M215" s="6"/>
      <c r="N215" s="6" t="b">
        <v>0</v>
      </c>
      <c r="O215" s="6">
        <f>IF(N215=TRUE,1,0)</f>
        <v>0</v>
      </c>
      <c r="P215" s="6"/>
      <c r="Q215" s="2"/>
      <c r="R215" s="6"/>
      <c r="S215" s="6">
        <f>IF(R215=TRUE,1,0)</f>
        <v>0</v>
      </c>
      <c r="T215" s="2"/>
      <c r="U215" s="6"/>
      <c r="V215" s="6" t="b">
        <v>1</v>
      </c>
      <c r="W215" s="6">
        <f>IF(V215=TRUE,1,0)</f>
        <v>1</v>
      </c>
      <c r="X215" s="2"/>
      <c r="Y215" s="6"/>
      <c r="Z215" s="6" t="b">
        <v>1</v>
      </c>
      <c r="AA215" s="6">
        <f>IF(Z215=TRUE,1,0)</f>
        <v>1</v>
      </c>
      <c r="AB215" s="2"/>
      <c r="AC215" s="84"/>
    </row>
    <row r="216" spans="2:29" ht="15" customHeight="1" x14ac:dyDescent="0.25">
      <c r="B216" s="4"/>
      <c r="C216" s="100" t="s">
        <v>117</v>
      </c>
      <c r="D216" s="100"/>
      <c r="E216" s="100"/>
      <c r="F216" s="100"/>
      <c r="G216" s="82"/>
      <c r="H216" s="82"/>
      <c r="I216" s="82"/>
      <c r="J216" s="6" t="b">
        <v>0</v>
      </c>
      <c r="K216" s="6">
        <f>IF(J216=TRUE,1,0)</f>
        <v>0</v>
      </c>
      <c r="L216" s="2"/>
      <c r="M216" s="6"/>
      <c r="N216" s="6" t="b">
        <v>0</v>
      </c>
      <c r="O216" s="6">
        <f>IF(N216=TRUE,1,0)</f>
        <v>0</v>
      </c>
      <c r="P216" s="6"/>
      <c r="Q216" s="2"/>
      <c r="R216" s="6" t="b">
        <v>1</v>
      </c>
      <c r="S216" s="6">
        <f>IF(R216=TRUE,1,0)</f>
        <v>1</v>
      </c>
      <c r="T216" s="2"/>
      <c r="U216" s="6"/>
      <c r="V216" s="6" t="b">
        <v>1</v>
      </c>
      <c r="W216" s="6">
        <f>IF(V216=TRUE,1,0)</f>
        <v>1</v>
      </c>
      <c r="X216" s="2"/>
      <c r="Y216" s="6"/>
      <c r="Z216" s="6" t="b">
        <v>1</v>
      </c>
      <c r="AA216" s="6">
        <f>IF(Z216=TRUE,1,0)</f>
        <v>1</v>
      </c>
      <c r="AB216" s="2"/>
      <c r="AC216" s="84"/>
    </row>
    <row r="217" spans="2:29" ht="15" customHeight="1" x14ac:dyDescent="0.25">
      <c r="B217" s="4"/>
      <c r="C217" s="100" t="s">
        <v>115</v>
      </c>
      <c r="D217" s="100"/>
      <c r="E217" s="100"/>
      <c r="F217" s="100"/>
      <c r="G217" s="82"/>
      <c r="H217" s="82"/>
      <c r="I217" s="82"/>
      <c r="J217" s="6" t="b">
        <v>1</v>
      </c>
      <c r="K217" s="6">
        <f>IF(J217=TRUE,1,0)</f>
        <v>1</v>
      </c>
      <c r="L217" s="2"/>
      <c r="M217" s="6"/>
      <c r="N217" s="6" t="b">
        <v>1</v>
      </c>
      <c r="O217" s="6">
        <f>IF(N217=TRUE,1,0)</f>
        <v>1</v>
      </c>
      <c r="P217" s="6"/>
      <c r="Q217" s="2"/>
      <c r="R217" s="6" t="b">
        <v>1</v>
      </c>
      <c r="S217" s="6">
        <f>IF(R217=TRUE,1,0)</f>
        <v>1</v>
      </c>
      <c r="T217" s="2"/>
      <c r="U217" s="6"/>
      <c r="V217" s="6" t="b">
        <v>0</v>
      </c>
      <c r="W217" s="6">
        <f>IF(V217=TRUE,1,0)</f>
        <v>0</v>
      </c>
      <c r="X217" s="2"/>
      <c r="Y217" s="6"/>
      <c r="Z217" s="6" t="b">
        <v>1</v>
      </c>
      <c r="AA217" s="6">
        <f>IF(Z217=TRUE,1,0)</f>
        <v>1</v>
      </c>
      <c r="AB217" s="2"/>
      <c r="AC217" s="84"/>
    </row>
    <row r="218" spans="2:29" ht="15" customHeight="1" x14ac:dyDescent="0.25">
      <c r="B218" s="4"/>
      <c r="C218" s="100"/>
      <c r="D218" s="100"/>
      <c r="E218" s="100"/>
      <c r="F218" s="100"/>
      <c r="G218" s="82"/>
      <c r="H218" s="82"/>
      <c r="I218" s="82"/>
      <c r="J218" s="6"/>
      <c r="K218" s="6"/>
      <c r="L218" s="2"/>
      <c r="M218" s="6"/>
      <c r="N218" s="6"/>
      <c r="O218" s="6"/>
      <c r="P218" s="6"/>
      <c r="Q218" s="2"/>
      <c r="R218" s="6"/>
      <c r="S218" s="6"/>
      <c r="T218" s="2"/>
      <c r="U218" s="6"/>
      <c r="V218" s="6"/>
      <c r="W218" s="6"/>
      <c r="X218" s="2"/>
      <c r="Y218" s="6"/>
      <c r="Z218" s="6"/>
      <c r="AA218" s="6"/>
      <c r="AB218" s="2"/>
      <c r="AC218" s="84"/>
    </row>
    <row r="219" spans="2:29" ht="15" customHeight="1" x14ac:dyDescent="0.25">
      <c r="B219" s="4"/>
      <c r="C219" s="100" t="s">
        <v>116</v>
      </c>
      <c r="D219" s="100"/>
      <c r="E219" s="100"/>
      <c r="F219" s="100"/>
      <c r="G219" s="82"/>
      <c r="H219" s="82"/>
      <c r="I219" s="82"/>
      <c r="J219" s="6" t="b">
        <v>1</v>
      </c>
      <c r="K219" s="6">
        <f>IF(J219=TRUE,1,0)</f>
        <v>1</v>
      </c>
      <c r="L219" s="2"/>
      <c r="M219" s="6"/>
      <c r="N219" s="6" t="b">
        <v>0</v>
      </c>
      <c r="O219" s="6">
        <f>IF(N219=TRUE,1,0)</f>
        <v>0</v>
      </c>
      <c r="P219" s="6"/>
      <c r="Q219" s="2"/>
      <c r="R219" s="6" t="b">
        <v>1</v>
      </c>
      <c r="S219" s="6">
        <f>IF(R219=TRUE,1,0)</f>
        <v>1</v>
      </c>
      <c r="T219" s="2"/>
      <c r="U219" s="6"/>
      <c r="V219" s="6"/>
      <c r="W219" s="6">
        <f>IF(V219=TRUE,1,0)</f>
        <v>0</v>
      </c>
      <c r="X219" s="2"/>
      <c r="Y219" s="6"/>
      <c r="Z219" s="6"/>
      <c r="AA219" s="6">
        <f>IF(Z219=TRUE,1,0)</f>
        <v>0</v>
      </c>
      <c r="AB219" s="2"/>
      <c r="AC219" s="84"/>
    </row>
    <row r="220" spans="2:29" ht="15" customHeight="1" x14ac:dyDescent="0.25">
      <c r="B220" s="4"/>
      <c r="C220" s="100" t="s">
        <v>118</v>
      </c>
      <c r="D220" s="100"/>
      <c r="E220" s="100"/>
      <c r="F220" s="100"/>
      <c r="G220" s="82"/>
      <c r="H220" s="82"/>
      <c r="I220" s="82"/>
      <c r="J220" s="6" t="b">
        <v>1</v>
      </c>
      <c r="K220" s="6">
        <f>IF(J220=TRUE,1,0)</f>
        <v>1</v>
      </c>
      <c r="L220" s="2"/>
      <c r="M220" s="6"/>
      <c r="N220" s="6"/>
      <c r="O220" s="6">
        <f>IF(N220=TRUE,1,0)</f>
        <v>0</v>
      </c>
      <c r="P220" s="6"/>
      <c r="Q220" s="2"/>
      <c r="R220" s="6"/>
      <c r="S220" s="6">
        <f>IF(R220=TRUE,1,0)</f>
        <v>0</v>
      </c>
      <c r="T220" s="2"/>
      <c r="U220" s="6"/>
      <c r="V220" s="6" t="b">
        <v>1</v>
      </c>
      <c r="W220" s="6">
        <f>IF(V220=TRUE,1,0)</f>
        <v>1</v>
      </c>
      <c r="X220" s="2"/>
      <c r="Y220" s="6"/>
      <c r="Z220" s="6"/>
      <c r="AA220" s="6">
        <f>IF(Z220=TRUE,1,0)</f>
        <v>0</v>
      </c>
      <c r="AB220" s="2"/>
      <c r="AC220" s="84"/>
    </row>
    <row r="221" spans="2:29" ht="15" customHeight="1" x14ac:dyDescent="0.25">
      <c r="B221" s="4"/>
      <c r="C221" s="76"/>
      <c r="D221" s="76"/>
      <c r="E221" s="76"/>
      <c r="F221" s="76"/>
      <c r="G221" s="2" t="s">
        <v>93</v>
      </c>
      <c r="J221" s="60"/>
      <c r="K221" s="6"/>
      <c r="L221" s="6"/>
      <c r="M221" s="6"/>
      <c r="N221" s="60"/>
      <c r="O221" s="6"/>
      <c r="P221" s="6"/>
      <c r="Q221" s="6"/>
      <c r="R221" s="60"/>
      <c r="S221" s="6"/>
      <c r="T221" s="6"/>
      <c r="U221" s="6"/>
      <c r="V221" s="60"/>
      <c r="W221" s="6"/>
      <c r="X221" s="6"/>
      <c r="Y221" s="6"/>
      <c r="Z221" s="60"/>
      <c r="AA221" s="6"/>
      <c r="AB221" s="6"/>
      <c r="AC221" s="84"/>
    </row>
    <row r="222" spans="2:29" ht="15" customHeight="1" x14ac:dyDescent="0.25">
      <c r="B222" s="4"/>
      <c r="C222" s="97" t="s">
        <v>84</v>
      </c>
      <c r="D222" s="98"/>
      <c r="E222" s="98"/>
      <c r="F222" s="98"/>
      <c r="G222" s="88"/>
      <c r="H222" s="88"/>
      <c r="I222" s="88"/>
      <c r="J222" s="90"/>
      <c r="K222" s="90"/>
      <c r="L222" s="90"/>
      <c r="M222" s="90"/>
      <c r="N222" s="46"/>
      <c r="O222" s="6"/>
      <c r="P222" s="46">
        <f>IF(AND(O224=1,O229=0,AND(N224&gt;5,N224&lt;9),O226+O231=2,N225="Haus"),2,IF(OR(O224+O229=0,N226="nein",N231="nein",O225+O230&gt;1,N224&gt;8,N229&gt;8),1,0))</f>
        <v>2</v>
      </c>
      <c r="Q222" s="46"/>
      <c r="R222" s="46"/>
      <c r="S222" s="6"/>
      <c r="T222" s="46">
        <f>IF(R222="",0,1)</f>
        <v>0</v>
      </c>
      <c r="U222" s="46"/>
      <c r="V222" s="79"/>
      <c r="W222" s="79"/>
      <c r="X222" s="79"/>
      <c r="Y222" s="46"/>
      <c r="Z222" s="46"/>
      <c r="AA222" s="46"/>
      <c r="AB222" s="46"/>
      <c r="AC222" s="84"/>
    </row>
    <row r="223" spans="2:29" ht="15" customHeight="1" x14ac:dyDescent="0.25">
      <c r="B223" s="4"/>
      <c r="C223" s="101" t="s">
        <v>126</v>
      </c>
      <c r="D223" s="101"/>
      <c r="E223" s="101"/>
      <c r="F223" s="101"/>
      <c r="G223" s="88"/>
      <c r="H223" s="88"/>
      <c r="I223" s="88"/>
      <c r="J223" s="49" t="s">
        <v>93</v>
      </c>
      <c r="K223" s="6"/>
      <c r="L223" s="6"/>
      <c r="M223" s="6"/>
      <c r="N223" s="79"/>
      <c r="O223" s="6"/>
      <c r="P223" s="82"/>
      <c r="Q223" s="46"/>
      <c r="R223" s="79"/>
      <c r="S223" s="6"/>
      <c r="T223" s="82"/>
      <c r="U223" s="46"/>
      <c r="V223" s="79"/>
      <c r="W223" s="79"/>
      <c r="X223" s="79"/>
      <c r="Y223" s="46"/>
      <c r="Z223" s="79"/>
      <c r="AA223" s="46"/>
      <c r="AB223" s="46"/>
      <c r="AC223" s="84"/>
    </row>
    <row r="224" spans="2:29" ht="15" customHeight="1" x14ac:dyDescent="0.25">
      <c r="B224" s="4"/>
      <c r="C224" s="5" t="s">
        <v>154</v>
      </c>
      <c r="D224" s="78"/>
      <c r="E224" s="78"/>
      <c r="F224" s="5"/>
      <c r="G224" s="88"/>
      <c r="H224" s="88"/>
      <c r="I224" s="88"/>
      <c r="J224" s="49" t="s">
        <v>123</v>
      </c>
      <c r="K224" s="6"/>
      <c r="L224" s="6"/>
      <c r="M224" s="6"/>
      <c r="N224" s="80">
        <v>7</v>
      </c>
      <c r="O224" s="6">
        <f>IF(N224="",0,1)</f>
        <v>1</v>
      </c>
      <c r="P224" s="82"/>
      <c r="Q224" s="46"/>
      <c r="R224" s="80">
        <v>14</v>
      </c>
      <c r="S224" s="6">
        <f>IF(R224="",0,1)</f>
        <v>1</v>
      </c>
      <c r="T224" s="82"/>
      <c r="U224" s="46"/>
      <c r="V224" s="79"/>
      <c r="W224" s="79"/>
      <c r="X224" s="79"/>
      <c r="Y224" s="46"/>
      <c r="Z224" s="79"/>
      <c r="AA224" s="46"/>
      <c r="AB224" s="46"/>
      <c r="AC224" s="84"/>
    </row>
    <row r="225" spans="2:29" ht="15" customHeight="1" x14ac:dyDescent="0.25">
      <c r="B225" s="4"/>
      <c r="C225" s="5" t="s">
        <v>90</v>
      </c>
      <c r="D225" s="78"/>
      <c r="E225" s="78"/>
      <c r="F225" s="5"/>
      <c r="G225" s="88"/>
      <c r="H225" s="88"/>
      <c r="I225" s="88"/>
      <c r="J225" s="6"/>
      <c r="K225" s="6"/>
      <c r="L225" s="6"/>
      <c r="M225" s="6"/>
      <c r="N225" s="80" t="s">
        <v>92</v>
      </c>
      <c r="O225" s="6">
        <f>IF(OR(N225="",N225="Zelt"),1,0)</f>
        <v>0</v>
      </c>
      <c r="P225" s="82"/>
      <c r="Q225" s="46"/>
      <c r="R225" s="80" t="s">
        <v>92</v>
      </c>
      <c r="S225" s="6">
        <f>IF(OR(R225="",R225="Zelt"),0,1)</f>
        <v>1</v>
      </c>
      <c r="T225" s="82"/>
      <c r="U225" s="46"/>
      <c r="V225" s="79"/>
      <c r="W225" s="79"/>
      <c r="X225" s="79"/>
      <c r="Y225" s="46"/>
      <c r="Z225" s="79"/>
      <c r="AA225" s="46"/>
      <c r="AB225" s="46"/>
      <c r="AC225" s="84"/>
    </row>
    <row r="226" spans="2:29" ht="15" customHeight="1" x14ac:dyDescent="0.25">
      <c r="B226" s="4"/>
      <c r="C226" s="5" t="s">
        <v>128</v>
      </c>
      <c r="D226" s="78"/>
      <c r="E226" s="78"/>
      <c r="F226" s="5"/>
      <c r="G226" s="88"/>
      <c r="H226" s="88"/>
      <c r="I226" s="88"/>
      <c r="J226" s="6"/>
      <c r="K226" s="6"/>
      <c r="L226" s="6"/>
      <c r="M226" s="6"/>
      <c r="N226" s="80" t="s">
        <v>93</v>
      </c>
      <c r="O226" s="6">
        <f>IF(OR(N226="",N226="ja"),1,0)</f>
        <v>1</v>
      </c>
      <c r="P226" s="82"/>
      <c r="Q226" s="46"/>
      <c r="R226" s="80" t="s">
        <v>93</v>
      </c>
      <c r="S226" s="6">
        <f>IF(OR(R226="",R226="ja"),1,0)</f>
        <v>1</v>
      </c>
      <c r="T226" s="82"/>
      <c r="U226" s="46"/>
      <c r="V226" s="79"/>
      <c r="W226" s="79"/>
      <c r="X226" s="79"/>
      <c r="Y226" s="46"/>
      <c r="Z226" s="79"/>
      <c r="AA226" s="46"/>
      <c r="AB226" s="46"/>
      <c r="AC226" s="84"/>
    </row>
    <row r="227" spans="2:29" ht="8.1" customHeight="1" x14ac:dyDescent="0.25">
      <c r="B227" s="4"/>
      <c r="C227" s="5"/>
      <c r="D227" s="78"/>
      <c r="E227" s="78"/>
      <c r="F227" s="78"/>
      <c r="G227" s="88"/>
      <c r="H227" s="88"/>
      <c r="I227" s="88"/>
      <c r="J227" s="49" t="s">
        <v>91</v>
      </c>
      <c r="K227" s="6"/>
      <c r="L227" s="6"/>
      <c r="M227" s="6"/>
      <c r="N227" s="46"/>
      <c r="O227" s="6"/>
      <c r="P227" s="82"/>
      <c r="Q227" s="46"/>
      <c r="R227" s="46"/>
      <c r="S227" s="6"/>
      <c r="T227" s="82"/>
      <c r="U227" s="46"/>
      <c r="V227" s="79"/>
      <c r="W227" s="79"/>
      <c r="X227" s="79"/>
      <c r="Y227" s="46"/>
      <c r="Z227" s="46"/>
      <c r="AA227" s="46"/>
      <c r="AB227" s="46"/>
      <c r="AC227" s="84"/>
    </row>
    <row r="228" spans="2:29" ht="15" customHeight="1" x14ac:dyDescent="0.25">
      <c r="B228" s="4"/>
      <c r="C228" s="101" t="s">
        <v>127</v>
      </c>
      <c r="D228" s="101"/>
      <c r="E228" s="101"/>
      <c r="F228" s="101"/>
      <c r="G228" s="88"/>
      <c r="H228" s="88"/>
      <c r="I228" s="88"/>
      <c r="J228" s="49" t="s">
        <v>92</v>
      </c>
      <c r="K228" s="6"/>
      <c r="L228" s="6"/>
      <c r="M228" s="6"/>
      <c r="N228" s="79"/>
      <c r="O228" s="6"/>
      <c r="P228" s="82"/>
      <c r="Q228" s="46"/>
      <c r="R228" s="79"/>
      <c r="S228" s="6"/>
      <c r="T228" s="82"/>
      <c r="U228" s="46"/>
      <c r="V228" s="79"/>
      <c r="W228" s="79"/>
      <c r="X228" s="79"/>
      <c r="Y228" s="46"/>
      <c r="Z228" s="79"/>
      <c r="AA228" s="46"/>
      <c r="AB228" s="46"/>
      <c r="AC228" s="84"/>
    </row>
    <row r="229" spans="2:29" ht="15" customHeight="1" x14ac:dyDescent="0.25">
      <c r="B229" s="4"/>
      <c r="C229" s="5" t="s">
        <v>154</v>
      </c>
      <c r="D229" s="78"/>
      <c r="E229" s="78"/>
      <c r="F229" s="78"/>
      <c r="G229" s="88"/>
      <c r="H229" s="88"/>
      <c r="I229" s="88"/>
      <c r="J229" s="60"/>
      <c r="K229" s="6"/>
      <c r="L229" s="6"/>
      <c r="M229" s="6"/>
      <c r="N229" s="80"/>
      <c r="O229" s="6">
        <f>IF(N229="",0,1)</f>
        <v>0</v>
      </c>
      <c r="P229" s="82"/>
      <c r="Q229" s="46"/>
      <c r="R229" s="80">
        <v>3</v>
      </c>
      <c r="S229" s="6">
        <f>IF(R229="",0,1)</f>
        <v>1</v>
      </c>
      <c r="T229" s="82"/>
      <c r="U229" s="46"/>
      <c r="V229" s="79"/>
      <c r="W229" s="79"/>
      <c r="X229" s="79"/>
      <c r="Y229" s="46"/>
      <c r="Z229" s="79"/>
      <c r="AA229" s="46"/>
      <c r="AB229" s="46"/>
      <c r="AC229" s="84"/>
    </row>
    <row r="230" spans="2:29" ht="15" customHeight="1" x14ac:dyDescent="0.25">
      <c r="B230" s="4"/>
      <c r="C230" s="5" t="s">
        <v>90</v>
      </c>
      <c r="D230" s="78"/>
      <c r="E230" s="78"/>
      <c r="F230" s="78"/>
      <c r="G230" s="88"/>
      <c r="H230" s="88"/>
      <c r="I230" s="88"/>
      <c r="J230" s="60"/>
      <c r="K230" s="6"/>
      <c r="L230" s="6"/>
      <c r="M230" s="6"/>
      <c r="N230" s="80" t="s">
        <v>92</v>
      </c>
      <c r="O230" s="6">
        <f>IF(OR(N230="",N230="Zelt"),1,0)</f>
        <v>0</v>
      </c>
      <c r="P230" s="82"/>
      <c r="Q230" s="46"/>
      <c r="R230" s="80" t="s">
        <v>92</v>
      </c>
      <c r="S230" s="6">
        <f>IF(OR(R230="",R230="Zelt"),0,1)</f>
        <v>1</v>
      </c>
      <c r="T230" s="82"/>
      <c r="U230" s="46"/>
      <c r="V230" s="79"/>
      <c r="W230" s="79"/>
      <c r="X230" s="79"/>
      <c r="Y230" s="46"/>
      <c r="Z230" s="79"/>
      <c r="AA230" s="46"/>
      <c r="AB230" s="46"/>
      <c r="AC230" s="84"/>
    </row>
    <row r="231" spans="2:29" ht="15" customHeight="1" x14ac:dyDescent="0.25">
      <c r="B231" s="4"/>
      <c r="C231" s="5" t="s">
        <v>128</v>
      </c>
      <c r="D231" s="78"/>
      <c r="E231" s="78"/>
      <c r="F231" s="78"/>
      <c r="G231" s="88"/>
      <c r="H231" s="88"/>
      <c r="I231" s="88"/>
      <c r="J231" s="89"/>
      <c r="K231" s="90"/>
      <c r="L231" s="90"/>
      <c r="M231" s="90"/>
      <c r="N231" s="80"/>
      <c r="O231" s="6">
        <f>IF(OR(N231="",N231="ja"),1,0)</f>
        <v>1</v>
      </c>
      <c r="P231" s="82"/>
      <c r="Q231" s="46"/>
      <c r="R231" s="80"/>
      <c r="S231" s="6">
        <f>IF(OR(R231="",R231="ja"),1,0)</f>
        <v>1</v>
      </c>
      <c r="T231" s="82"/>
      <c r="U231" s="46"/>
      <c r="V231" s="79"/>
      <c r="W231" s="79"/>
      <c r="X231" s="79"/>
      <c r="Y231" s="46"/>
      <c r="Z231" s="79"/>
      <c r="AA231" s="46"/>
      <c r="AB231" s="46"/>
      <c r="AC231" s="84"/>
    </row>
    <row r="232" spans="2:29" ht="8.1" customHeight="1" x14ac:dyDescent="0.25">
      <c r="B232" s="4"/>
      <c r="C232" s="5"/>
      <c r="D232" s="78"/>
      <c r="E232" s="78"/>
      <c r="F232" s="78"/>
      <c r="G232" s="88"/>
      <c r="H232" s="88"/>
      <c r="I232" s="88"/>
      <c r="J232" s="90"/>
      <c r="K232" s="90"/>
      <c r="L232" s="90"/>
      <c r="M232" s="90"/>
      <c r="N232" s="46"/>
      <c r="O232" s="6"/>
      <c r="P232" s="82"/>
      <c r="Q232" s="46"/>
      <c r="R232" s="46"/>
      <c r="S232" s="6"/>
      <c r="T232" s="82"/>
      <c r="U232" s="46"/>
      <c r="V232" s="79"/>
      <c r="W232" s="79"/>
      <c r="X232" s="79"/>
      <c r="Y232" s="46"/>
      <c r="Z232" s="46"/>
      <c r="AA232" s="46"/>
      <c r="AB232" s="46"/>
      <c r="AC232" s="84"/>
    </row>
    <row r="233" spans="2:29" ht="15" customHeight="1" x14ac:dyDescent="0.25">
      <c r="B233" s="4"/>
      <c r="C233" s="97" t="s">
        <v>94</v>
      </c>
      <c r="D233" s="98"/>
      <c r="E233" s="98"/>
      <c r="F233" s="98"/>
      <c r="G233" s="88"/>
      <c r="H233" s="88"/>
      <c r="I233" s="88"/>
      <c r="J233" s="89"/>
      <c r="K233" s="90"/>
      <c r="L233" s="90"/>
      <c r="M233" s="90"/>
      <c r="N233" s="80"/>
      <c r="O233" s="6">
        <f>N233/$D$15</f>
        <v>0</v>
      </c>
      <c r="P233" s="46">
        <f>IF(N224&lt;&gt;"",IF(O233&lt;0.5,0,IF(O233&gt;=0.75,2,1)),"")</f>
        <v>0</v>
      </c>
      <c r="Q233" s="46"/>
      <c r="R233" s="80"/>
      <c r="S233" s="6">
        <f>R233/$D$16</f>
        <v>0</v>
      </c>
      <c r="T233" s="46">
        <f>IF(R224&lt;&gt;"",IF(S233&lt;0.5,0,IF(S233&gt;=0.75,2,1)),"")</f>
        <v>0</v>
      </c>
      <c r="U233" s="46"/>
      <c r="V233" s="79"/>
      <c r="W233" s="79"/>
      <c r="X233" s="79"/>
      <c r="Y233" s="46"/>
      <c r="Z233" s="79"/>
      <c r="AA233" s="46"/>
      <c r="AB233" s="46"/>
      <c r="AC233" s="84"/>
    </row>
    <row r="234" spans="2:29" ht="8.1" customHeight="1" x14ac:dyDescent="0.25">
      <c r="B234" s="4"/>
      <c r="C234" s="5"/>
      <c r="D234" s="78"/>
      <c r="E234" s="78"/>
      <c r="F234" s="78"/>
      <c r="G234" s="88"/>
      <c r="H234" s="88"/>
      <c r="I234" s="88"/>
      <c r="J234" s="90"/>
      <c r="K234" s="90"/>
      <c r="L234" s="90"/>
      <c r="M234" s="90"/>
      <c r="N234" s="46"/>
      <c r="O234" s="6"/>
      <c r="P234" s="46"/>
      <c r="Q234" s="46"/>
      <c r="R234" s="46"/>
      <c r="S234" s="6"/>
      <c r="T234" s="46"/>
      <c r="U234" s="46"/>
      <c r="V234" s="79"/>
      <c r="W234" s="79"/>
      <c r="X234" s="79"/>
      <c r="Y234" s="46"/>
      <c r="Z234" s="46"/>
      <c r="AA234" s="46"/>
      <c r="AB234" s="46"/>
      <c r="AC234" s="84"/>
    </row>
    <row r="235" spans="2:29" ht="15" customHeight="1" x14ac:dyDescent="0.25">
      <c r="B235" s="4"/>
      <c r="C235" s="97" t="s">
        <v>96</v>
      </c>
      <c r="D235" s="98"/>
      <c r="E235" s="98"/>
      <c r="F235" s="98"/>
      <c r="G235" s="88"/>
      <c r="H235" s="88"/>
      <c r="I235" s="88"/>
      <c r="J235" s="89"/>
      <c r="K235" s="90"/>
      <c r="L235" s="90"/>
      <c r="M235" s="90"/>
      <c r="N235" s="80"/>
      <c r="O235" s="6">
        <f>N235/$D$15</f>
        <v>0</v>
      </c>
      <c r="P235" s="46" t="str">
        <f>IF(N229&lt;&gt;"",IF(O235&lt;0.5,0,IF(O235&gt;=0.75,2,1)),"")</f>
        <v/>
      </c>
      <c r="Q235" s="46"/>
      <c r="R235" s="80"/>
      <c r="S235" s="6">
        <f>R235/$D$16</f>
        <v>0</v>
      </c>
      <c r="T235" s="46">
        <f>IF(R229&lt;&gt;"",IF(S235&lt;0.5,0,IF(S235&gt;=0.75,2,1)),"")</f>
        <v>0</v>
      </c>
      <c r="U235" s="46"/>
      <c r="V235" s="79"/>
      <c r="W235" s="79"/>
      <c r="X235" s="79"/>
      <c r="Y235" s="46"/>
      <c r="Z235" s="79"/>
      <c r="AA235" s="46"/>
      <c r="AB235" s="46"/>
      <c r="AC235" s="84"/>
    </row>
    <row r="236" spans="2:29" ht="8.1" customHeight="1" x14ac:dyDescent="0.25">
      <c r="B236" s="4"/>
      <c r="C236" s="5"/>
      <c r="D236" s="78"/>
      <c r="E236" s="78"/>
      <c r="F236" s="78"/>
      <c r="G236" s="88"/>
      <c r="H236" s="88"/>
      <c r="I236" s="88"/>
      <c r="J236" s="90"/>
      <c r="K236" s="90"/>
      <c r="L236" s="90"/>
      <c r="M236" s="90"/>
      <c r="N236" s="46"/>
      <c r="O236" s="6"/>
      <c r="P236" s="46"/>
      <c r="Q236" s="46"/>
      <c r="R236" s="46"/>
      <c r="S236" s="6"/>
      <c r="T236" s="46"/>
      <c r="U236" s="46"/>
      <c r="V236" s="79"/>
      <c r="W236" s="79"/>
      <c r="X236" s="79"/>
      <c r="Y236" s="46"/>
      <c r="Z236" s="46"/>
      <c r="AA236" s="46"/>
      <c r="AB236" s="46"/>
      <c r="AC236" s="84"/>
    </row>
    <row r="237" spans="2:29" ht="15" customHeight="1" x14ac:dyDescent="0.25">
      <c r="B237" s="4"/>
      <c r="C237" s="97" t="s">
        <v>95</v>
      </c>
      <c r="D237" s="98"/>
      <c r="E237" s="98"/>
      <c r="F237" s="98"/>
      <c r="G237" s="88"/>
      <c r="H237" s="88"/>
      <c r="I237" s="88"/>
      <c r="J237" s="89"/>
      <c r="K237" s="90"/>
      <c r="L237" s="90"/>
      <c r="M237" s="90"/>
      <c r="N237" s="80"/>
      <c r="O237" s="6">
        <f>N237/$E$15</f>
        <v>0</v>
      </c>
      <c r="P237" s="46">
        <f>IF(N224&lt;&gt;"",IF(O237&lt;0.5,0,IF(O237&gt;=0.75,2,1)),"")</f>
        <v>0</v>
      </c>
      <c r="Q237" s="46"/>
      <c r="R237" s="80"/>
      <c r="S237" s="6">
        <f>R237/$E$16</f>
        <v>0</v>
      </c>
      <c r="T237" s="46">
        <f>IF(R224&lt;&gt;"",IF(S237&lt;0.5,0,IF(S237&gt;=0.75,2,1)),"")</f>
        <v>0</v>
      </c>
      <c r="U237" s="46"/>
      <c r="V237" s="79"/>
      <c r="W237" s="79"/>
      <c r="X237" s="79"/>
      <c r="Y237" s="46"/>
      <c r="Z237" s="79"/>
      <c r="AA237" s="46"/>
      <c r="AB237" s="46"/>
      <c r="AC237" s="84"/>
    </row>
    <row r="238" spans="2:29" ht="8.1" customHeight="1" x14ac:dyDescent="0.25">
      <c r="B238" s="4"/>
      <c r="C238" s="5"/>
      <c r="D238" s="78"/>
      <c r="E238" s="78"/>
      <c r="F238" s="78"/>
      <c r="G238" s="88"/>
      <c r="H238" s="88"/>
      <c r="I238" s="88"/>
      <c r="J238" s="90"/>
      <c r="K238" s="90"/>
      <c r="L238" s="90"/>
      <c r="M238" s="90"/>
      <c r="N238" s="46"/>
      <c r="O238" s="6"/>
      <c r="P238" s="46"/>
      <c r="Q238" s="46"/>
      <c r="R238" s="46"/>
      <c r="S238" s="6"/>
      <c r="T238" s="46"/>
      <c r="U238" s="46"/>
      <c r="V238" s="79"/>
      <c r="W238" s="79"/>
      <c r="X238" s="79"/>
      <c r="Y238" s="46"/>
      <c r="Z238" s="46"/>
      <c r="AA238" s="46"/>
      <c r="AB238" s="46"/>
      <c r="AC238" s="84"/>
    </row>
    <row r="239" spans="2:29" ht="15" customHeight="1" x14ac:dyDescent="0.25">
      <c r="B239" s="4"/>
      <c r="C239" s="97" t="s">
        <v>97</v>
      </c>
      <c r="D239" s="98"/>
      <c r="E239" s="98"/>
      <c r="F239" s="98"/>
      <c r="G239" s="88"/>
      <c r="H239" s="88"/>
      <c r="I239" s="88"/>
      <c r="J239" s="89"/>
      <c r="K239" s="90"/>
      <c r="L239" s="90"/>
      <c r="M239" s="90"/>
      <c r="N239" s="80"/>
      <c r="O239" s="6">
        <f>N239/$E$15</f>
        <v>0</v>
      </c>
      <c r="P239" s="46" t="str">
        <f>IF(N229&lt;&gt;"",IF(O239&lt;0.5,0,IF(O239&gt;=0.75,2,1)),"")</f>
        <v/>
      </c>
      <c r="Q239" s="46"/>
      <c r="R239" s="80"/>
      <c r="S239" s="6">
        <f>R239/$E$16</f>
        <v>0</v>
      </c>
      <c r="T239" s="46">
        <f>IF(R229&lt;&gt;"",IF(S239&lt;0.5,0,IF(S239&gt;=0.75,2,1)),"")</f>
        <v>0</v>
      </c>
      <c r="U239" s="46"/>
      <c r="V239" s="79"/>
      <c r="W239" s="79"/>
      <c r="X239" s="79"/>
      <c r="Y239" s="46"/>
      <c r="Z239" s="79"/>
      <c r="AA239" s="46"/>
      <c r="AB239" s="46"/>
      <c r="AC239" s="84"/>
    </row>
    <row r="240" spans="2:29" ht="8.1" customHeight="1" x14ac:dyDescent="0.25">
      <c r="B240" s="4"/>
      <c r="C240" s="5"/>
      <c r="D240" s="5"/>
      <c r="E240" s="5"/>
      <c r="F240" s="5"/>
      <c r="G240" s="88"/>
      <c r="H240" s="88"/>
      <c r="I240" s="88"/>
      <c r="J240" s="90"/>
      <c r="K240" s="90"/>
      <c r="L240" s="90"/>
      <c r="M240" s="90"/>
      <c r="N240" s="46"/>
      <c r="O240" s="6"/>
      <c r="P240" s="46"/>
      <c r="Q240" s="46"/>
      <c r="R240" s="46"/>
      <c r="S240" s="6"/>
      <c r="T240" s="46"/>
      <c r="U240" s="46"/>
      <c r="V240" s="79"/>
      <c r="W240" s="79"/>
      <c r="X240" s="79"/>
      <c r="Y240" s="46"/>
      <c r="Z240" s="46"/>
      <c r="AA240" s="46"/>
      <c r="AB240" s="46"/>
      <c r="AC240" s="84"/>
    </row>
    <row r="241" spans="2:29" ht="15" customHeight="1" x14ac:dyDescent="0.25">
      <c r="B241" s="4"/>
      <c r="C241" s="92" t="s">
        <v>134</v>
      </c>
      <c r="D241" s="92"/>
      <c r="E241" s="92"/>
      <c r="F241" s="92"/>
      <c r="G241" s="82"/>
      <c r="H241" s="82"/>
      <c r="I241" s="82"/>
      <c r="J241" s="79"/>
      <c r="K241" s="46"/>
      <c r="L241" s="46"/>
      <c r="M241" s="46"/>
      <c r="N241" s="79"/>
      <c r="O241" s="6"/>
      <c r="P241" s="46"/>
      <c r="Q241" s="46"/>
      <c r="R241" s="79"/>
      <c r="S241" s="6"/>
      <c r="T241" s="46"/>
      <c r="U241" s="46"/>
      <c r="V241" s="80" t="s">
        <v>93</v>
      </c>
      <c r="W241" s="46"/>
      <c r="X241" s="46">
        <f>IF(V241&lt;&gt;"",IF(V241="ja",0,2),"")</f>
        <v>0</v>
      </c>
      <c r="Y241" s="46"/>
      <c r="Z241" s="79"/>
      <c r="AA241" s="46"/>
      <c r="AB241" s="46"/>
      <c r="AC241" s="84"/>
    </row>
    <row r="242" spans="2:29" ht="15" customHeight="1" x14ac:dyDescent="0.25">
      <c r="B242" s="4"/>
      <c r="C242" s="92"/>
      <c r="D242" s="92"/>
      <c r="E242" s="92"/>
      <c r="F242" s="92"/>
      <c r="G242" s="82"/>
      <c r="H242" s="82"/>
      <c r="I242" s="82"/>
      <c r="J242" s="79"/>
      <c r="K242" s="46"/>
      <c r="L242" s="46"/>
      <c r="M242" s="46"/>
      <c r="N242" s="79"/>
      <c r="O242" s="6"/>
      <c r="P242" s="46"/>
      <c r="Q242" s="46"/>
      <c r="R242" s="79"/>
      <c r="S242" s="6"/>
      <c r="T242" s="46"/>
      <c r="U242" s="46"/>
      <c r="V242" s="79"/>
      <c r="W242" s="46"/>
      <c r="X242" s="46"/>
      <c r="Y242" s="46"/>
      <c r="Z242" s="79"/>
      <c r="AA242" s="46"/>
      <c r="AB242" s="46"/>
      <c r="AC242" s="84"/>
    </row>
    <row r="243" spans="2:29" ht="8.1" customHeight="1" x14ac:dyDescent="0.25">
      <c r="B243" s="4"/>
      <c r="C243" s="76"/>
      <c r="D243" s="76"/>
      <c r="E243" s="76"/>
      <c r="F243" s="76"/>
      <c r="G243" s="82"/>
      <c r="H243" s="82"/>
      <c r="I243" s="82"/>
      <c r="J243" s="79"/>
      <c r="K243" s="46"/>
      <c r="L243" s="46"/>
      <c r="M243" s="46"/>
      <c r="N243" s="79"/>
      <c r="O243" s="6"/>
      <c r="P243" s="46"/>
      <c r="Q243" s="46"/>
      <c r="R243" s="79"/>
      <c r="S243" s="6"/>
      <c r="T243" s="46"/>
      <c r="U243" s="46"/>
      <c r="V243" s="79"/>
      <c r="W243" s="46"/>
      <c r="X243" s="46"/>
      <c r="Y243" s="46"/>
      <c r="Z243" s="79"/>
      <c r="AA243" s="46"/>
      <c r="AB243" s="46"/>
      <c r="AC243" s="84"/>
    </row>
    <row r="244" spans="2:29" ht="15" customHeight="1" x14ac:dyDescent="0.25">
      <c r="B244" s="4"/>
      <c r="C244" s="92" t="s">
        <v>153</v>
      </c>
      <c r="D244" s="92"/>
      <c r="E244" s="92"/>
      <c r="F244" s="92"/>
      <c r="G244" s="82"/>
      <c r="H244" s="82"/>
      <c r="I244" s="82"/>
      <c r="J244" s="79"/>
      <c r="K244" s="46"/>
      <c r="L244" s="46"/>
      <c r="M244" s="46"/>
      <c r="N244" s="79"/>
      <c r="O244" s="6"/>
      <c r="P244" s="46"/>
      <c r="Q244" s="46"/>
      <c r="R244" s="79"/>
      <c r="S244" s="6"/>
      <c r="T244" s="46"/>
      <c r="U244" s="46"/>
      <c r="V244" s="80">
        <v>2</v>
      </c>
      <c r="W244" s="46"/>
      <c r="X244" s="46">
        <f>IF(AND(V244&gt;2,V244&lt;6),2,IF(AND(V244&gt;1,V244&lt;8),1,0))</f>
        <v>1</v>
      </c>
      <c r="Y244" s="46"/>
      <c r="Z244" s="79"/>
      <c r="AA244" s="46"/>
      <c r="AB244" s="46"/>
      <c r="AC244" s="84"/>
    </row>
    <row r="245" spans="2:29" ht="8.1" customHeight="1" x14ac:dyDescent="0.25">
      <c r="B245" s="4"/>
      <c r="C245" s="76"/>
      <c r="D245" s="76"/>
      <c r="E245" s="76"/>
      <c r="F245" s="76"/>
      <c r="G245" s="82"/>
      <c r="H245" s="82"/>
      <c r="I245" s="82"/>
      <c r="J245" s="79"/>
      <c r="K245" s="46"/>
      <c r="L245" s="46"/>
      <c r="M245" s="46"/>
      <c r="N245" s="79"/>
      <c r="O245" s="6"/>
      <c r="P245" s="46"/>
      <c r="Q245" s="46"/>
      <c r="R245" s="79"/>
      <c r="S245" s="6"/>
      <c r="T245" s="46"/>
      <c r="U245" s="46"/>
      <c r="V245" s="79"/>
      <c r="W245" s="46"/>
      <c r="X245" s="46"/>
      <c r="Y245" s="46"/>
      <c r="Z245" s="79"/>
      <c r="AA245" s="46"/>
      <c r="AB245" s="46"/>
      <c r="AC245" s="84"/>
    </row>
    <row r="246" spans="2:29" ht="15" customHeight="1" x14ac:dyDescent="0.25">
      <c r="B246" s="4"/>
      <c r="C246" s="97" t="s">
        <v>124</v>
      </c>
      <c r="D246" s="98"/>
      <c r="E246" s="98"/>
      <c r="F246" s="98"/>
      <c r="G246" s="82"/>
      <c r="H246" s="82"/>
      <c r="I246" s="82"/>
      <c r="J246" s="80" t="s">
        <v>93</v>
      </c>
      <c r="K246" s="46"/>
      <c r="L246" s="46">
        <f>IF(J246="ja",2,0)</f>
        <v>2</v>
      </c>
      <c r="M246" s="46"/>
      <c r="N246" s="80" t="s">
        <v>93</v>
      </c>
      <c r="O246" s="6"/>
      <c r="P246" s="46">
        <f>IF(N246="ja",2,0)</f>
        <v>2</v>
      </c>
      <c r="Q246" s="46"/>
      <c r="R246" s="80" t="s">
        <v>93</v>
      </c>
      <c r="S246" s="6"/>
      <c r="T246" s="46">
        <f>IF(R246="ja",2,0)</f>
        <v>2</v>
      </c>
      <c r="U246" s="46"/>
      <c r="V246" s="80" t="s">
        <v>93</v>
      </c>
      <c r="W246" s="46"/>
      <c r="X246" s="46">
        <f>IF(V246="ja",2,0)</f>
        <v>2</v>
      </c>
      <c r="Y246" s="46"/>
      <c r="Z246" s="79"/>
      <c r="AA246" s="46"/>
      <c r="AB246" s="46"/>
      <c r="AC246" s="84"/>
    </row>
    <row r="247" spans="2:29" ht="15" customHeight="1" thickBot="1" x14ac:dyDescent="0.3">
      <c r="B247" s="11"/>
      <c r="C247" s="12"/>
      <c r="D247" s="12"/>
      <c r="E247" s="12"/>
      <c r="F247" s="12"/>
      <c r="G247" s="82"/>
      <c r="H247" s="82"/>
      <c r="I247" s="82"/>
      <c r="J247" s="83"/>
      <c r="K247" s="83"/>
      <c r="L247" s="83"/>
      <c r="M247" s="83"/>
      <c r="N247" s="83"/>
      <c r="O247" s="83"/>
      <c r="P247" s="83"/>
      <c r="Q247" s="83"/>
      <c r="R247" s="83"/>
      <c r="S247" s="83"/>
      <c r="T247" s="83"/>
      <c r="U247" s="83"/>
      <c r="V247" s="83"/>
      <c r="W247" s="83"/>
      <c r="X247" s="83"/>
      <c r="Y247" s="83"/>
      <c r="Z247" s="83"/>
      <c r="AA247" s="83"/>
      <c r="AB247" s="83"/>
      <c r="AC247" s="86"/>
    </row>
  </sheetData>
  <mergeCells count="57">
    <mergeCell ref="C241:F242"/>
    <mergeCell ref="C244:F244"/>
    <mergeCell ref="C246:F246"/>
    <mergeCell ref="C223:F223"/>
    <mergeCell ref="C228:F228"/>
    <mergeCell ref="C233:F233"/>
    <mergeCell ref="C235:F235"/>
    <mergeCell ref="C237:F237"/>
    <mergeCell ref="C239:F239"/>
    <mergeCell ref="C222:F222"/>
    <mergeCell ref="C207:F208"/>
    <mergeCell ref="C209:F209"/>
    <mergeCell ref="C210:F210"/>
    <mergeCell ref="C211:F211"/>
    <mergeCell ref="C213:F213"/>
    <mergeCell ref="C214:F214"/>
    <mergeCell ref="C215:F215"/>
    <mergeCell ref="C216:F216"/>
    <mergeCell ref="C217:F218"/>
    <mergeCell ref="C219:F219"/>
    <mergeCell ref="C220:F220"/>
    <mergeCell ref="C205:F205"/>
    <mergeCell ref="C108:F108"/>
    <mergeCell ref="C136:F137"/>
    <mergeCell ref="C170:E171"/>
    <mergeCell ref="C182:F182"/>
    <mergeCell ref="C184:F184"/>
    <mergeCell ref="C186:F186"/>
    <mergeCell ref="C188:F188"/>
    <mergeCell ref="C190:F190"/>
    <mergeCell ref="C192:F192"/>
    <mergeCell ref="C194:F194"/>
    <mergeCell ref="C203:F203"/>
    <mergeCell ref="C107:F107"/>
    <mergeCell ref="C84:F84"/>
    <mergeCell ref="C85:F85"/>
    <mergeCell ref="C87:F88"/>
    <mergeCell ref="C95:F96"/>
    <mergeCell ref="C98:F98"/>
    <mergeCell ref="C99:F99"/>
    <mergeCell ref="C100:F100"/>
    <mergeCell ref="C101:F101"/>
    <mergeCell ref="C103:F103"/>
    <mergeCell ref="C105:F105"/>
    <mergeCell ref="C106:F106"/>
    <mergeCell ref="C83:F83"/>
    <mergeCell ref="C10:F11"/>
    <mergeCell ref="C43:F43"/>
    <mergeCell ref="C56:F57"/>
    <mergeCell ref="C59:F59"/>
    <mergeCell ref="C60:F60"/>
    <mergeCell ref="C61:F61"/>
    <mergeCell ref="C62:F62"/>
    <mergeCell ref="C63:F64"/>
    <mergeCell ref="C71:F72"/>
    <mergeCell ref="C79:F80"/>
    <mergeCell ref="C82:F82"/>
  </mergeCells>
  <conditionalFormatting sqref="L246 P246 T246 X246 L182 L184 L186 L188 L192 AB203 P182 P184 P186 P188 P192 T182 T184 T186 T188 T192 X182 X184 X186 X241 X192 AB182 L203 AB186 T203 H136 L194 P194 T194 X194 P203 X203 AB208 L208 T208 P208 X208 AB213 L213 T213 P213 X213 P222 T222 H173 P233 P237 P235 P239 T233 T237 T235 T239 H175 H177 H56 H21 H10 H63 H166 H71 H79 H87 H103 H123 H129 H162 H164 H95 H168 L190 P190 T190 X190 X244">
    <cfRule type="cellIs" dxfId="98" priority="7" operator="equal">
      <formula>2</formula>
    </cfRule>
    <cfRule type="cellIs" dxfId="97" priority="8" operator="equal">
      <formula>0</formula>
    </cfRule>
    <cfRule type="cellIs" dxfId="96" priority="9" operator="equal">
      <formula>1</formula>
    </cfRule>
  </conditionalFormatting>
  <conditionalFormatting sqref="L180 P180 T180 X180 AB180 H121 H154 H41 H8 H6 H180">
    <cfRule type="cellIs" dxfId="95" priority="4" operator="between">
      <formula>0.5</formula>
      <formula>1.4</formula>
    </cfRule>
    <cfRule type="cellIs" dxfId="94" priority="5" operator="greaterThanOrEqual">
      <formula>1.5</formula>
    </cfRule>
    <cfRule type="cellIs" dxfId="93" priority="6" operator="lessThan">
      <formula>0.5</formula>
    </cfRule>
  </conditionalFormatting>
  <conditionalFormatting sqref="L246 P246 T246 P233 P237 P235 P239 T233 T237 T235 T239">
    <cfRule type="cellIs" dxfId="92" priority="1" operator="equal">
      <formula>2</formula>
    </cfRule>
    <cfRule type="cellIs" dxfId="91" priority="2" operator="equal">
      <formula>0</formula>
    </cfRule>
    <cfRule type="cellIs" dxfId="90" priority="3" operator="equal">
      <formula>1</formula>
    </cfRule>
  </conditionalFormatting>
  <dataValidations count="13">
    <dataValidation type="list" allowBlank="1" showInputMessage="1" showErrorMessage="1" sqref="V241 V246 N246 R246 N226 R226 R231 N231 J246">
      <formula1>$J$223:$J$225</formula1>
    </dataValidation>
    <dataValidation type="list" allowBlank="1" showInputMessage="1" showErrorMessage="1" sqref="J230">
      <formula1>$J$227:$J$228</formula1>
    </dataValidation>
    <dataValidation type="list" allowBlank="1" showInputMessage="1" showErrorMessage="1" sqref="J231">
      <formula1>$J$223:$J$224</formula1>
    </dataValidation>
    <dataValidation type="list" allowBlank="1" showInputMessage="1" showErrorMessage="1" sqref="C66">
      <formula1>$C$67:$C$69</formula1>
    </dataValidation>
    <dataValidation type="list" allowBlank="1" showInputMessage="1" showErrorMessage="1" sqref="C74">
      <formula1>$C$75:$C$77</formula1>
    </dataValidation>
    <dataValidation type="list" allowBlank="1" showInputMessage="1" showErrorMessage="1" sqref="C82">
      <formula1>$C$83:$C$85</formula1>
    </dataValidation>
    <dataValidation type="list" allowBlank="1" showInputMessage="1" showErrorMessage="1" sqref="C90">
      <formula1>$C$91:$C$93</formula1>
    </dataValidation>
    <dataValidation type="list" allowBlank="1" showInputMessage="1" showErrorMessage="1" sqref="C98">
      <formula1>$C$99:$C$101</formula1>
    </dataValidation>
    <dataValidation type="list" allowBlank="1" showInputMessage="1" showErrorMessage="1" sqref="C105">
      <formula1>$C$106:$C$108</formula1>
    </dataValidation>
    <dataValidation type="list" allowBlank="1" showInputMessage="1" showErrorMessage="1" sqref="C59">
      <formula1>$C$60:$C$62</formula1>
    </dataValidation>
    <dataValidation type="list" allowBlank="1" showInputMessage="1" showErrorMessage="1" sqref="D46:D54">
      <formula1>$E$46:$E$49</formula1>
    </dataValidation>
    <dataValidation type="list" allowBlank="1" showInputMessage="1" showErrorMessage="1" sqref="D24:D38">
      <formula1>$E$24:$E$29</formula1>
    </dataValidation>
    <dataValidation type="list" allowBlank="1" showInputMessage="1" showErrorMessage="1" sqref="N225 R225 N230 R230">
      <formula1>$J$227:$J$229</formula1>
    </dataValidation>
  </dataValidations>
  <pageMargins left="0.7" right="0.7" top="0.78740157499999996" bottom="0.78740157499999996"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0</xdr:colOff>
                    <xdr:row>13</xdr:row>
                    <xdr:rowOff>0</xdr:rowOff>
                  </from>
                  <to>
                    <xdr:col>2</xdr:col>
                    <xdr:colOff>1057275</xdr:colOff>
                    <xdr:row>14</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0</xdr:colOff>
                    <xdr:row>14</xdr:row>
                    <xdr:rowOff>0</xdr:rowOff>
                  </from>
                  <to>
                    <xdr:col>2</xdr:col>
                    <xdr:colOff>1057275</xdr:colOff>
                    <xdr:row>15</xdr:row>
                    <xdr:rowOff>19050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0</xdr:colOff>
                    <xdr:row>15</xdr:row>
                    <xdr:rowOff>0</xdr:rowOff>
                  </from>
                  <to>
                    <xdr:col>2</xdr:col>
                    <xdr:colOff>1057275</xdr:colOff>
                    <xdr:row>16</xdr:row>
                    <xdr:rowOff>19050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0</xdr:colOff>
                    <xdr:row>16</xdr:row>
                    <xdr:rowOff>0</xdr:rowOff>
                  </from>
                  <to>
                    <xdr:col>2</xdr:col>
                    <xdr:colOff>1057275</xdr:colOff>
                    <xdr:row>17</xdr:row>
                    <xdr:rowOff>19050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xdr:col>
                    <xdr:colOff>0</xdr:colOff>
                    <xdr:row>17</xdr:row>
                    <xdr:rowOff>0</xdr:rowOff>
                  </from>
                  <to>
                    <xdr:col>2</xdr:col>
                    <xdr:colOff>1057275</xdr:colOff>
                    <xdr:row>18</xdr:row>
                    <xdr:rowOff>38100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xdr:col>
                    <xdr:colOff>0</xdr:colOff>
                    <xdr:row>124</xdr:row>
                    <xdr:rowOff>0</xdr:rowOff>
                  </from>
                  <to>
                    <xdr:col>2</xdr:col>
                    <xdr:colOff>2162175</xdr:colOff>
                    <xdr:row>125</xdr:row>
                    <xdr:rowOff>38100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0</xdr:colOff>
                    <xdr:row>125</xdr:row>
                    <xdr:rowOff>0</xdr:rowOff>
                  </from>
                  <to>
                    <xdr:col>2</xdr:col>
                    <xdr:colOff>1104900</xdr:colOff>
                    <xdr:row>126</xdr:row>
                    <xdr:rowOff>19050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xdr:col>
                    <xdr:colOff>0</xdr:colOff>
                    <xdr:row>126</xdr:row>
                    <xdr:rowOff>0</xdr:rowOff>
                  </from>
                  <to>
                    <xdr:col>2</xdr:col>
                    <xdr:colOff>2162175</xdr:colOff>
                    <xdr:row>127</xdr:row>
                    <xdr:rowOff>38100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xdr:col>
                    <xdr:colOff>0</xdr:colOff>
                    <xdr:row>130</xdr:row>
                    <xdr:rowOff>0</xdr:rowOff>
                  </from>
                  <to>
                    <xdr:col>2</xdr:col>
                    <xdr:colOff>1104900</xdr:colOff>
                    <xdr:row>131</xdr:row>
                    <xdr:rowOff>19050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xdr:col>
                    <xdr:colOff>0</xdr:colOff>
                    <xdr:row>131</xdr:row>
                    <xdr:rowOff>0</xdr:rowOff>
                  </from>
                  <to>
                    <xdr:col>2</xdr:col>
                    <xdr:colOff>1104900</xdr:colOff>
                    <xdr:row>132</xdr:row>
                    <xdr:rowOff>19050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xdr:col>
                    <xdr:colOff>0</xdr:colOff>
                    <xdr:row>132</xdr:row>
                    <xdr:rowOff>0</xdr:rowOff>
                  </from>
                  <to>
                    <xdr:col>2</xdr:col>
                    <xdr:colOff>1104900</xdr:colOff>
                    <xdr:row>133</xdr:row>
                    <xdr:rowOff>19050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2</xdr:col>
                    <xdr:colOff>0</xdr:colOff>
                    <xdr:row>133</xdr:row>
                    <xdr:rowOff>0</xdr:rowOff>
                  </from>
                  <to>
                    <xdr:col>2</xdr:col>
                    <xdr:colOff>1104900</xdr:colOff>
                    <xdr:row>134</xdr:row>
                    <xdr:rowOff>19050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xdr:col>
                    <xdr:colOff>0</xdr:colOff>
                    <xdr:row>138</xdr:row>
                    <xdr:rowOff>0</xdr:rowOff>
                  </from>
                  <to>
                    <xdr:col>2</xdr:col>
                    <xdr:colOff>2162175</xdr:colOff>
                    <xdr:row>139</xdr:row>
                    <xdr:rowOff>38100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2</xdr:col>
                    <xdr:colOff>0</xdr:colOff>
                    <xdr:row>139</xdr:row>
                    <xdr:rowOff>0</xdr:rowOff>
                  </from>
                  <to>
                    <xdr:col>2</xdr:col>
                    <xdr:colOff>1104900</xdr:colOff>
                    <xdr:row>140</xdr:row>
                    <xdr:rowOff>19050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xdr:col>
                    <xdr:colOff>0</xdr:colOff>
                    <xdr:row>140</xdr:row>
                    <xdr:rowOff>0</xdr:rowOff>
                  </from>
                  <to>
                    <xdr:col>2</xdr:col>
                    <xdr:colOff>2162175</xdr:colOff>
                    <xdr:row>141</xdr:row>
                    <xdr:rowOff>38100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2</xdr:col>
                    <xdr:colOff>0</xdr:colOff>
                    <xdr:row>141</xdr:row>
                    <xdr:rowOff>0</xdr:rowOff>
                  </from>
                  <to>
                    <xdr:col>2</xdr:col>
                    <xdr:colOff>2162175</xdr:colOff>
                    <xdr:row>142</xdr:row>
                    <xdr:rowOff>38100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2</xdr:col>
                    <xdr:colOff>0</xdr:colOff>
                    <xdr:row>142</xdr:row>
                    <xdr:rowOff>0</xdr:rowOff>
                  </from>
                  <to>
                    <xdr:col>2</xdr:col>
                    <xdr:colOff>1104900</xdr:colOff>
                    <xdr:row>143</xdr:row>
                    <xdr:rowOff>19050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xdr:col>
                    <xdr:colOff>0</xdr:colOff>
                    <xdr:row>146</xdr:row>
                    <xdr:rowOff>0</xdr:rowOff>
                  </from>
                  <to>
                    <xdr:col>2</xdr:col>
                    <xdr:colOff>1104900</xdr:colOff>
                    <xdr:row>147</xdr:row>
                    <xdr:rowOff>19050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xdr:col>
                    <xdr:colOff>0</xdr:colOff>
                    <xdr:row>147</xdr:row>
                    <xdr:rowOff>0</xdr:rowOff>
                  </from>
                  <to>
                    <xdr:col>2</xdr:col>
                    <xdr:colOff>2162175</xdr:colOff>
                    <xdr:row>148</xdr:row>
                    <xdr:rowOff>38100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2</xdr:col>
                    <xdr:colOff>0</xdr:colOff>
                    <xdr:row>148</xdr:row>
                    <xdr:rowOff>0</xdr:rowOff>
                  </from>
                  <to>
                    <xdr:col>2</xdr:col>
                    <xdr:colOff>1104900</xdr:colOff>
                    <xdr:row>149</xdr:row>
                    <xdr:rowOff>19050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2</xdr:col>
                    <xdr:colOff>0</xdr:colOff>
                    <xdr:row>149</xdr:row>
                    <xdr:rowOff>0</xdr:rowOff>
                  </from>
                  <to>
                    <xdr:col>2</xdr:col>
                    <xdr:colOff>1104900</xdr:colOff>
                    <xdr:row>150</xdr:row>
                    <xdr:rowOff>19050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2</xdr:col>
                    <xdr:colOff>0</xdr:colOff>
                    <xdr:row>150</xdr:row>
                    <xdr:rowOff>0</xdr:rowOff>
                  </from>
                  <to>
                    <xdr:col>2</xdr:col>
                    <xdr:colOff>2162175</xdr:colOff>
                    <xdr:row>151</xdr:row>
                    <xdr:rowOff>38100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2</xdr:col>
                    <xdr:colOff>0</xdr:colOff>
                    <xdr:row>111</xdr:row>
                    <xdr:rowOff>0</xdr:rowOff>
                  </from>
                  <to>
                    <xdr:col>2</xdr:col>
                    <xdr:colOff>2162175</xdr:colOff>
                    <xdr:row>112</xdr:row>
                    <xdr:rowOff>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2</xdr:col>
                    <xdr:colOff>0</xdr:colOff>
                    <xdr:row>112</xdr:row>
                    <xdr:rowOff>0</xdr:rowOff>
                  </from>
                  <to>
                    <xdr:col>2</xdr:col>
                    <xdr:colOff>2162175</xdr:colOff>
                    <xdr:row>113</xdr:row>
                    <xdr:rowOff>38100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2</xdr:col>
                    <xdr:colOff>0</xdr:colOff>
                    <xdr:row>113</xdr:row>
                    <xdr:rowOff>0</xdr:rowOff>
                  </from>
                  <to>
                    <xdr:col>2</xdr:col>
                    <xdr:colOff>2162175</xdr:colOff>
                    <xdr:row>114</xdr:row>
                    <xdr:rowOff>38100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2</xdr:col>
                    <xdr:colOff>0</xdr:colOff>
                    <xdr:row>114</xdr:row>
                    <xdr:rowOff>0</xdr:rowOff>
                  </from>
                  <to>
                    <xdr:col>2</xdr:col>
                    <xdr:colOff>1104900</xdr:colOff>
                    <xdr:row>115</xdr:row>
                    <xdr:rowOff>19050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2</xdr:col>
                    <xdr:colOff>0</xdr:colOff>
                    <xdr:row>115</xdr:row>
                    <xdr:rowOff>0</xdr:rowOff>
                  </from>
                  <to>
                    <xdr:col>2</xdr:col>
                    <xdr:colOff>723900</xdr:colOff>
                    <xdr:row>116</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2</xdr:col>
                    <xdr:colOff>0</xdr:colOff>
                    <xdr:row>172</xdr:row>
                    <xdr:rowOff>0</xdr:rowOff>
                  </from>
                  <to>
                    <xdr:col>2</xdr:col>
                    <xdr:colOff>1104900</xdr:colOff>
                    <xdr:row>173</xdr:row>
                    <xdr:rowOff>19050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2</xdr:col>
                    <xdr:colOff>0</xdr:colOff>
                    <xdr:row>174</xdr:row>
                    <xdr:rowOff>0</xdr:rowOff>
                  </from>
                  <to>
                    <xdr:col>2</xdr:col>
                    <xdr:colOff>1104900</xdr:colOff>
                    <xdr:row>175</xdr:row>
                    <xdr:rowOff>19050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2</xdr:col>
                    <xdr:colOff>0</xdr:colOff>
                    <xdr:row>176</xdr:row>
                    <xdr:rowOff>0</xdr:rowOff>
                  </from>
                  <to>
                    <xdr:col>2</xdr:col>
                    <xdr:colOff>1104900</xdr:colOff>
                    <xdr:row>177</xdr:row>
                    <xdr:rowOff>19050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9</xdr:col>
                    <xdr:colOff>0</xdr:colOff>
                    <xdr:row>194</xdr:row>
                    <xdr:rowOff>0</xdr:rowOff>
                  </from>
                  <to>
                    <xdr:col>9</xdr:col>
                    <xdr:colOff>381000</xdr:colOff>
                    <xdr:row>195</xdr:row>
                    <xdr:rowOff>38100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9</xdr:col>
                    <xdr:colOff>0</xdr:colOff>
                    <xdr:row>195</xdr:row>
                    <xdr:rowOff>0</xdr:rowOff>
                  </from>
                  <to>
                    <xdr:col>9</xdr:col>
                    <xdr:colOff>381000</xdr:colOff>
                    <xdr:row>196</xdr:row>
                    <xdr:rowOff>38100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9</xdr:col>
                    <xdr:colOff>0</xdr:colOff>
                    <xdr:row>196</xdr:row>
                    <xdr:rowOff>0</xdr:rowOff>
                  </from>
                  <to>
                    <xdr:col>9</xdr:col>
                    <xdr:colOff>381000</xdr:colOff>
                    <xdr:row>197</xdr:row>
                    <xdr:rowOff>38100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9</xdr:col>
                    <xdr:colOff>0</xdr:colOff>
                    <xdr:row>197</xdr:row>
                    <xdr:rowOff>0</xdr:rowOff>
                  </from>
                  <to>
                    <xdr:col>9</xdr:col>
                    <xdr:colOff>381000</xdr:colOff>
                    <xdr:row>198</xdr:row>
                    <xdr:rowOff>38100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9</xdr:col>
                    <xdr:colOff>0</xdr:colOff>
                    <xdr:row>198</xdr:row>
                    <xdr:rowOff>0</xdr:rowOff>
                  </from>
                  <to>
                    <xdr:col>9</xdr:col>
                    <xdr:colOff>381000</xdr:colOff>
                    <xdr:row>199</xdr:row>
                    <xdr:rowOff>38100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9</xdr:col>
                    <xdr:colOff>0</xdr:colOff>
                    <xdr:row>199</xdr:row>
                    <xdr:rowOff>0</xdr:rowOff>
                  </from>
                  <to>
                    <xdr:col>9</xdr:col>
                    <xdr:colOff>381000</xdr:colOff>
                    <xdr:row>200</xdr:row>
                    <xdr:rowOff>38100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9</xdr:col>
                    <xdr:colOff>0</xdr:colOff>
                    <xdr:row>200</xdr:row>
                    <xdr:rowOff>0</xdr:rowOff>
                  </from>
                  <to>
                    <xdr:col>9</xdr:col>
                    <xdr:colOff>381000</xdr:colOff>
                    <xdr:row>201</xdr:row>
                    <xdr:rowOff>38100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13</xdr:col>
                    <xdr:colOff>0</xdr:colOff>
                    <xdr:row>194</xdr:row>
                    <xdr:rowOff>0</xdr:rowOff>
                  </from>
                  <to>
                    <xdr:col>13</xdr:col>
                    <xdr:colOff>381000</xdr:colOff>
                    <xdr:row>195</xdr:row>
                    <xdr:rowOff>38100</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13</xdr:col>
                    <xdr:colOff>0</xdr:colOff>
                    <xdr:row>195</xdr:row>
                    <xdr:rowOff>0</xdr:rowOff>
                  </from>
                  <to>
                    <xdr:col>13</xdr:col>
                    <xdr:colOff>381000</xdr:colOff>
                    <xdr:row>196</xdr:row>
                    <xdr:rowOff>38100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13</xdr:col>
                    <xdr:colOff>0</xdr:colOff>
                    <xdr:row>196</xdr:row>
                    <xdr:rowOff>0</xdr:rowOff>
                  </from>
                  <to>
                    <xdr:col>13</xdr:col>
                    <xdr:colOff>381000</xdr:colOff>
                    <xdr:row>197</xdr:row>
                    <xdr:rowOff>38100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13</xdr:col>
                    <xdr:colOff>0</xdr:colOff>
                    <xdr:row>197</xdr:row>
                    <xdr:rowOff>0</xdr:rowOff>
                  </from>
                  <to>
                    <xdr:col>13</xdr:col>
                    <xdr:colOff>381000</xdr:colOff>
                    <xdr:row>198</xdr:row>
                    <xdr:rowOff>38100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13</xdr:col>
                    <xdr:colOff>0</xdr:colOff>
                    <xdr:row>198</xdr:row>
                    <xdr:rowOff>0</xdr:rowOff>
                  </from>
                  <to>
                    <xdr:col>13</xdr:col>
                    <xdr:colOff>381000</xdr:colOff>
                    <xdr:row>199</xdr:row>
                    <xdr:rowOff>38100</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13</xdr:col>
                    <xdr:colOff>0</xdr:colOff>
                    <xdr:row>199</xdr:row>
                    <xdr:rowOff>0</xdr:rowOff>
                  </from>
                  <to>
                    <xdr:col>13</xdr:col>
                    <xdr:colOff>381000</xdr:colOff>
                    <xdr:row>200</xdr:row>
                    <xdr:rowOff>38100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13</xdr:col>
                    <xdr:colOff>0</xdr:colOff>
                    <xdr:row>200</xdr:row>
                    <xdr:rowOff>0</xdr:rowOff>
                  </from>
                  <to>
                    <xdr:col>13</xdr:col>
                    <xdr:colOff>381000</xdr:colOff>
                    <xdr:row>201</xdr:row>
                    <xdr:rowOff>38100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21</xdr:col>
                    <xdr:colOff>0</xdr:colOff>
                    <xdr:row>194</xdr:row>
                    <xdr:rowOff>0</xdr:rowOff>
                  </from>
                  <to>
                    <xdr:col>21</xdr:col>
                    <xdr:colOff>381000</xdr:colOff>
                    <xdr:row>195</xdr:row>
                    <xdr:rowOff>38100</xdr:rowOff>
                  </to>
                </anchor>
              </controlPr>
            </control>
          </mc:Choice>
        </mc:AlternateContent>
        <mc:AlternateContent xmlns:mc="http://schemas.openxmlformats.org/markup-compatibility/2006">
          <mc:Choice Requires="x14">
            <control shapeId="18478" r:id="rId49" name="Check Box 46">
              <controlPr defaultSize="0" autoFill="0" autoLine="0" autoPict="0">
                <anchor moveWithCells="1">
                  <from>
                    <xdr:col>21</xdr:col>
                    <xdr:colOff>0</xdr:colOff>
                    <xdr:row>195</xdr:row>
                    <xdr:rowOff>0</xdr:rowOff>
                  </from>
                  <to>
                    <xdr:col>21</xdr:col>
                    <xdr:colOff>381000</xdr:colOff>
                    <xdr:row>196</xdr:row>
                    <xdr:rowOff>38100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21</xdr:col>
                    <xdr:colOff>0</xdr:colOff>
                    <xdr:row>196</xdr:row>
                    <xdr:rowOff>0</xdr:rowOff>
                  </from>
                  <to>
                    <xdr:col>21</xdr:col>
                    <xdr:colOff>381000</xdr:colOff>
                    <xdr:row>197</xdr:row>
                    <xdr:rowOff>38100</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21</xdr:col>
                    <xdr:colOff>0</xdr:colOff>
                    <xdr:row>197</xdr:row>
                    <xdr:rowOff>0</xdr:rowOff>
                  </from>
                  <to>
                    <xdr:col>21</xdr:col>
                    <xdr:colOff>381000</xdr:colOff>
                    <xdr:row>198</xdr:row>
                    <xdr:rowOff>38100</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21</xdr:col>
                    <xdr:colOff>0</xdr:colOff>
                    <xdr:row>198</xdr:row>
                    <xdr:rowOff>0</xdr:rowOff>
                  </from>
                  <to>
                    <xdr:col>21</xdr:col>
                    <xdr:colOff>381000</xdr:colOff>
                    <xdr:row>199</xdr:row>
                    <xdr:rowOff>38100</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21</xdr:col>
                    <xdr:colOff>0</xdr:colOff>
                    <xdr:row>199</xdr:row>
                    <xdr:rowOff>0</xdr:rowOff>
                  </from>
                  <to>
                    <xdr:col>21</xdr:col>
                    <xdr:colOff>381000</xdr:colOff>
                    <xdr:row>200</xdr:row>
                    <xdr:rowOff>38100</xdr:rowOff>
                  </to>
                </anchor>
              </controlPr>
            </control>
          </mc:Choice>
        </mc:AlternateContent>
        <mc:AlternateContent xmlns:mc="http://schemas.openxmlformats.org/markup-compatibility/2006">
          <mc:Choice Requires="x14">
            <control shapeId="18483" r:id="rId54" name="Check Box 51">
              <controlPr defaultSize="0" autoFill="0" autoLine="0" autoPict="0">
                <anchor moveWithCells="1">
                  <from>
                    <xdr:col>21</xdr:col>
                    <xdr:colOff>0</xdr:colOff>
                    <xdr:row>200</xdr:row>
                    <xdr:rowOff>0</xdr:rowOff>
                  </from>
                  <to>
                    <xdr:col>21</xdr:col>
                    <xdr:colOff>381000</xdr:colOff>
                    <xdr:row>201</xdr:row>
                    <xdr:rowOff>38100</xdr:rowOff>
                  </to>
                </anchor>
              </controlPr>
            </control>
          </mc:Choice>
        </mc:AlternateContent>
        <mc:AlternateContent xmlns:mc="http://schemas.openxmlformats.org/markup-compatibility/2006">
          <mc:Choice Requires="x14">
            <control shapeId="18484" r:id="rId55" name="Check Box 52">
              <controlPr defaultSize="0" autoFill="0" autoLine="0" autoPict="0">
                <anchor moveWithCells="1">
                  <from>
                    <xdr:col>9</xdr:col>
                    <xdr:colOff>0</xdr:colOff>
                    <xdr:row>213</xdr:row>
                    <xdr:rowOff>0</xdr:rowOff>
                  </from>
                  <to>
                    <xdr:col>9</xdr:col>
                    <xdr:colOff>381000</xdr:colOff>
                    <xdr:row>214</xdr:row>
                    <xdr:rowOff>38100</xdr:rowOff>
                  </to>
                </anchor>
              </controlPr>
            </control>
          </mc:Choice>
        </mc:AlternateContent>
        <mc:AlternateContent xmlns:mc="http://schemas.openxmlformats.org/markup-compatibility/2006">
          <mc:Choice Requires="x14">
            <control shapeId="18485" r:id="rId56" name="Check Box 53">
              <controlPr defaultSize="0" autoFill="0" autoLine="0" autoPict="0">
                <anchor moveWithCells="1">
                  <from>
                    <xdr:col>9</xdr:col>
                    <xdr:colOff>0</xdr:colOff>
                    <xdr:row>214</xdr:row>
                    <xdr:rowOff>0</xdr:rowOff>
                  </from>
                  <to>
                    <xdr:col>9</xdr:col>
                    <xdr:colOff>381000</xdr:colOff>
                    <xdr:row>215</xdr:row>
                    <xdr:rowOff>38100</xdr:rowOff>
                  </to>
                </anchor>
              </controlPr>
            </control>
          </mc:Choice>
        </mc:AlternateContent>
        <mc:AlternateContent xmlns:mc="http://schemas.openxmlformats.org/markup-compatibility/2006">
          <mc:Choice Requires="x14">
            <control shapeId="18486" r:id="rId57" name="Check Box 54">
              <controlPr defaultSize="0" autoFill="0" autoLine="0" autoPict="0">
                <anchor moveWithCells="1">
                  <from>
                    <xdr:col>9</xdr:col>
                    <xdr:colOff>0</xdr:colOff>
                    <xdr:row>215</xdr:row>
                    <xdr:rowOff>0</xdr:rowOff>
                  </from>
                  <to>
                    <xdr:col>9</xdr:col>
                    <xdr:colOff>381000</xdr:colOff>
                    <xdr:row>216</xdr:row>
                    <xdr:rowOff>38100</xdr:rowOff>
                  </to>
                </anchor>
              </controlPr>
            </control>
          </mc:Choice>
        </mc:AlternateContent>
        <mc:AlternateContent xmlns:mc="http://schemas.openxmlformats.org/markup-compatibility/2006">
          <mc:Choice Requires="x14">
            <control shapeId="18487" r:id="rId58" name="Check Box 55">
              <controlPr defaultSize="0" autoFill="0" autoLine="0" autoPict="0">
                <anchor moveWithCells="1">
                  <from>
                    <xdr:col>9</xdr:col>
                    <xdr:colOff>0</xdr:colOff>
                    <xdr:row>216</xdr:row>
                    <xdr:rowOff>0</xdr:rowOff>
                  </from>
                  <to>
                    <xdr:col>9</xdr:col>
                    <xdr:colOff>381000</xdr:colOff>
                    <xdr:row>217</xdr:row>
                    <xdr:rowOff>38100</xdr:rowOff>
                  </to>
                </anchor>
              </controlPr>
            </control>
          </mc:Choice>
        </mc:AlternateContent>
        <mc:AlternateContent xmlns:mc="http://schemas.openxmlformats.org/markup-compatibility/2006">
          <mc:Choice Requires="x14">
            <control shapeId="18488" r:id="rId59" name="Check Box 56">
              <controlPr defaultSize="0" autoFill="0" autoLine="0" autoPict="0">
                <anchor moveWithCells="1">
                  <from>
                    <xdr:col>9</xdr:col>
                    <xdr:colOff>0</xdr:colOff>
                    <xdr:row>218</xdr:row>
                    <xdr:rowOff>0</xdr:rowOff>
                  </from>
                  <to>
                    <xdr:col>9</xdr:col>
                    <xdr:colOff>381000</xdr:colOff>
                    <xdr:row>219</xdr:row>
                    <xdr:rowOff>38100</xdr:rowOff>
                  </to>
                </anchor>
              </controlPr>
            </control>
          </mc:Choice>
        </mc:AlternateContent>
        <mc:AlternateContent xmlns:mc="http://schemas.openxmlformats.org/markup-compatibility/2006">
          <mc:Choice Requires="x14">
            <control shapeId="18489" r:id="rId60" name="Check Box 57">
              <controlPr defaultSize="0" autoFill="0" autoLine="0" autoPict="0">
                <anchor moveWithCells="1">
                  <from>
                    <xdr:col>9</xdr:col>
                    <xdr:colOff>0</xdr:colOff>
                    <xdr:row>219</xdr:row>
                    <xdr:rowOff>0</xdr:rowOff>
                  </from>
                  <to>
                    <xdr:col>9</xdr:col>
                    <xdr:colOff>381000</xdr:colOff>
                    <xdr:row>220</xdr:row>
                    <xdr:rowOff>38100</xdr:rowOff>
                  </to>
                </anchor>
              </controlPr>
            </control>
          </mc:Choice>
        </mc:AlternateContent>
        <mc:AlternateContent xmlns:mc="http://schemas.openxmlformats.org/markup-compatibility/2006">
          <mc:Choice Requires="x14">
            <control shapeId="18490" r:id="rId61" name="Check Box 58">
              <controlPr defaultSize="0" autoFill="0" autoLine="0" autoPict="0">
                <anchor moveWithCells="1">
                  <from>
                    <xdr:col>13</xdr:col>
                    <xdr:colOff>0</xdr:colOff>
                    <xdr:row>213</xdr:row>
                    <xdr:rowOff>0</xdr:rowOff>
                  </from>
                  <to>
                    <xdr:col>13</xdr:col>
                    <xdr:colOff>381000</xdr:colOff>
                    <xdr:row>214</xdr:row>
                    <xdr:rowOff>38100</xdr:rowOff>
                  </to>
                </anchor>
              </controlPr>
            </control>
          </mc:Choice>
        </mc:AlternateContent>
        <mc:AlternateContent xmlns:mc="http://schemas.openxmlformats.org/markup-compatibility/2006">
          <mc:Choice Requires="x14">
            <control shapeId="18491" r:id="rId62" name="Check Box 59">
              <controlPr defaultSize="0" autoFill="0" autoLine="0" autoPict="0">
                <anchor moveWithCells="1">
                  <from>
                    <xdr:col>13</xdr:col>
                    <xdr:colOff>0</xdr:colOff>
                    <xdr:row>214</xdr:row>
                    <xdr:rowOff>0</xdr:rowOff>
                  </from>
                  <to>
                    <xdr:col>13</xdr:col>
                    <xdr:colOff>381000</xdr:colOff>
                    <xdr:row>215</xdr:row>
                    <xdr:rowOff>38100</xdr:rowOff>
                  </to>
                </anchor>
              </controlPr>
            </control>
          </mc:Choice>
        </mc:AlternateContent>
        <mc:AlternateContent xmlns:mc="http://schemas.openxmlformats.org/markup-compatibility/2006">
          <mc:Choice Requires="x14">
            <control shapeId="18492" r:id="rId63" name="Check Box 60">
              <controlPr defaultSize="0" autoFill="0" autoLine="0" autoPict="0">
                <anchor moveWithCells="1">
                  <from>
                    <xdr:col>13</xdr:col>
                    <xdr:colOff>0</xdr:colOff>
                    <xdr:row>215</xdr:row>
                    <xdr:rowOff>0</xdr:rowOff>
                  </from>
                  <to>
                    <xdr:col>13</xdr:col>
                    <xdr:colOff>381000</xdr:colOff>
                    <xdr:row>216</xdr:row>
                    <xdr:rowOff>38100</xdr:rowOff>
                  </to>
                </anchor>
              </controlPr>
            </control>
          </mc:Choice>
        </mc:AlternateContent>
        <mc:AlternateContent xmlns:mc="http://schemas.openxmlformats.org/markup-compatibility/2006">
          <mc:Choice Requires="x14">
            <control shapeId="18493" r:id="rId64" name="Check Box 61">
              <controlPr defaultSize="0" autoFill="0" autoLine="0" autoPict="0">
                <anchor moveWithCells="1">
                  <from>
                    <xdr:col>13</xdr:col>
                    <xdr:colOff>0</xdr:colOff>
                    <xdr:row>216</xdr:row>
                    <xdr:rowOff>0</xdr:rowOff>
                  </from>
                  <to>
                    <xdr:col>13</xdr:col>
                    <xdr:colOff>381000</xdr:colOff>
                    <xdr:row>217</xdr:row>
                    <xdr:rowOff>38100</xdr:rowOff>
                  </to>
                </anchor>
              </controlPr>
            </control>
          </mc:Choice>
        </mc:AlternateContent>
        <mc:AlternateContent xmlns:mc="http://schemas.openxmlformats.org/markup-compatibility/2006">
          <mc:Choice Requires="x14">
            <control shapeId="18494" r:id="rId65" name="Check Box 62">
              <controlPr defaultSize="0" autoFill="0" autoLine="0" autoPict="0">
                <anchor moveWithCells="1">
                  <from>
                    <xdr:col>13</xdr:col>
                    <xdr:colOff>0</xdr:colOff>
                    <xdr:row>218</xdr:row>
                    <xdr:rowOff>0</xdr:rowOff>
                  </from>
                  <to>
                    <xdr:col>13</xdr:col>
                    <xdr:colOff>381000</xdr:colOff>
                    <xdr:row>219</xdr:row>
                    <xdr:rowOff>38100</xdr:rowOff>
                  </to>
                </anchor>
              </controlPr>
            </control>
          </mc:Choice>
        </mc:AlternateContent>
        <mc:AlternateContent xmlns:mc="http://schemas.openxmlformats.org/markup-compatibility/2006">
          <mc:Choice Requires="x14">
            <control shapeId="18495" r:id="rId66" name="Check Box 63">
              <controlPr defaultSize="0" autoFill="0" autoLine="0" autoPict="0">
                <anchor moveWithCells="1">
                  <from>
                    <xdr:col>13</xdr:col>
                    <xdr:colOff>0</xdr:colOff>
                    <xdr:row>219</xdr:row>
                    <xdr:rowOff>0</xdr:rowOff>
                  </from>
                  <to>
                    <xdr:col>13</xdr:col>
                    <xdr:colOff>381000</xdr:colOff>
                    <xdr:row>220</xdr:row>
                    <xdr:rowOff>38100</xdr:rowOff>
                  </to>
                </anchor>
              </controlPr>
            </control>
          </mc:Choice>
        </mc:AlternateContent>
        <mc:AlternateContent xmlns:mc="http://schemas.openxmlformats.org/markup-compatibility/2006">
          <mc:Choice Requires="x14">
            <control shapeId="18496" r:id="rId67" name="Check Box 64">
              <controlPr defaultSize="0" autoFill="0" autoLine="0" autoPict="0">
                <anchor moveWithCells="1">
                  <from>
                    <xdr:col>17</xdr:col>
                    <xdr:colOff>0</xdr:colOff>
                    <xdr:row>213</xdr:row>
                    <xdr:rowOff>0</xdr:rowOff>
                  </from>
                  <to>
                    <xdr:col>17</xdr:col>
                    <xdr:colOff>381000</xdr:colOff>
                    <xdr:row>214</xdr:row>
                    <xdr:rowOff>38100</xdr:rowOff>
                  </to>
                </anchor>
              </controlPr>
            </control>
          </mc:Choice>
        </mc:AlternateContent>
        <mc:AlternateContent xmlns:mc="http://schemas.openxmlformats.org/markup-compatibility/2006">
          <mc:Choice Requires="x14">
            <control shapeId="18497" r:id="rId68" name="Check Box 65">
              <controlPr defaultSize="0" autoFill="0" autoLine="0" autoPict="0">
                <anchor moveWithCells="1">
                  <from>
                    <xdr:col>17</xdr:col>
                    <xdr:colOff>0</xdr:colOff>
                    <xdr:row>214</xdr:row>
                    <xdr:rowOff>0</xdr:rowOff>
                  </from>
                  <to>
                    <xdr:col>17</xdr:col>
                    <xdr:colOff>381000</xdr:colOff>
                    <xdr:row>215</xdr:row>
                    <xdr:rowOff>38100</xdr:rowOff>
                  </to>
                </anchor>
              </controlPr>
            </control>
          </mc:Choice>
        </mc:AlternateContent>
        <mc:AlternateContent xmlns:mc="http://schemas.openxmlformats.org/markup-compatibility/2006">
          <mc:Choice Requires="x14">
            <control shapeId="18498" r:id="rId69" name="Check Box 66">
              <controlPr defaultSize="0" autoFill="0" autoLine="0" autoPict="0">
                <anchor moveWithCells="1">
                  <from>
                    <xdr:col>17</xdr:col>
                    <xdr:colOff>0</xdr:colOff>
                    <xdr:row>215</xdr:row>
                    <xdr:rowOff>0</xdr:rowOff>
                  </from>
                  <to>
                    <xdr:col>17</xdr:col>
                    <xdr:colOff>381000</xdr:colOff>
                    <xdr:row>216</xdr:row>
                    <xdr:rowOff>38100</xdr:rowOff>
                  </to>
                </anchor>
              </controlPr>
            </control>
          </mc:Choice>
        </mc:AlternateContent>
        <mc:AlternateContent xmlns:mc="http://schemas.openxmlformats.org/markup-compatibility/2006">
          <mc:Choice Requires="x14">
            <control shapeId="18499" r:id="rId70" name="Check Box 67">
              <controlPr defaultSize="0" autoFill="0" autoLine="0" autoPict="0">
                <anchor moveWithCells="1">
                  <from>
                    <xdr:col>17</xdr:col>
                    <xdr:colOff>0</xdr:colOff>
                    <xdr:row>216</xdr:row>
                    <xdr:rowOff>0</xdr:rowOff>
                  </from>
                  <to>
                    <xdr:col>17</xdr:col>
                    <xdr:colOff>381000</xdr:colOff>
                    <xdr:row>217</xdr:row>
                    <xdr:rowOff>38100</xdr:rowOff>
                  </to>
                </anchor>
              </controlPr>
            </control>
          </mc:Choice>
        </mc:AlternateContent>
        <mc:AlternateContent xmlns:mc="http://schemas.openxmlformats.org/markup-compatibility/2006">
          <mc:Choice Requires="x14">
            <control shapeId="18500" r:id="rId71" name="Check Box 68">
              <controlPr defaultSize="0" autoFill="0" autoLine="0" autoPict="0">
                <anchor moveWithCells="1">
                  <from>
                    <xdr:col>17</xdr:col>
                    <xdr:colOff>0</xdr:colOff>
                    <xdr:row>218</xdr:row>
                    <xdr:rowOff>0</xdr:rowOff>
                  </from>
                  <to>
                    <xdr:col>17</xdr:col>
                    <xdr:colOff>381000</xdr:colOff>
                    <xdr:row>219</xdr:row>
                    <xdr:rowOff>38100</xdr:rowOff>
                  </to>
                </anchor>
              </controlPr>
            </control>
          </mc:Choice>
        </mc:AlternateContent>
        <mc:AlternateContent xmlns:mc="http://schemas.openxmlformats.org/markup-compatibility/2006">
          <mc:Choice Requires="x14">
            <control shapeId="18501" r:id="rId72" name="Check Box 69">
              <controlPr defaultSize="0" autoFill="0" autoLine="0" autoPict="0">
                <anchor moveWithCells="1">
                  <from>
                    <xdr:col>17</xdr:col>
                    <xdr:colOff>0</xdr:colOff>
                    <xdr:row>219</xdr:row>
                    <xdr:rowOff>0</xdr:rowOff>
                  </from>
                  <to>
                    <xdr:col>17</xdr:col>
                    <xdr:colOff>381000</xdr:colOff>
                    <xdr:row>220</xdr:row>
                    <xdr:rowOff>38100</xdr:rowOff>
                  </to>
                </anchor>
              </controlPr>
            </control>
          </mc:Choice>
        </mc:AlternateContent>
        <mc:AlternateContent xmlns:mc="http://schemas.openxmlformats.org/markup-compatibility/2006">
          <mc:Choice Requires="x14">
            <control shapeId="18502" r:id="rId73" name="Check Box 70">
              <controlPr defaultSize="0" autoFill="0" autoLine="0" autoPict="0">
                <anchor moveWithCells="1">
                  <from>
                    <xdr:col>21</xdr:col>
                    <xdr:colOff>0</xdr:colOff>
                    <xdr:row>213</xdr:row>
                    <xdr:rowOff>0</xdr:rowOff>
                  </from>
                  <to>
                    <xdr:col>21</xdr:col>
                    <xdr:colOff>381000</xdr:colOff>
                    <xdr:row>214</xdr:row>
                    <xdr:rowOff>38100</xdr:rowOff>
                  </to>
                </anchor>
              </controlPr>
            </control>
          </mc:Choice>
        </mc:AlternateContent>
        <mc:AlternateContent xmlns:mc="http://schemas.openxmlformats.org/markup-compatibility/2006">
          <mc:Choice Requires="x14">
            <control shapeId="18503" r:id="rId74" name="Check Box 71">
              <controlPr defaultSize="0" autoFill="0" autoLine="0" autoPict="0">
                <anchor moveWithCells="1">
                  <from>
                    <xdr:col>21</xdr:col>
                    <xdr:colOff>0</xdr:colOff>
                    <xdr:row>214</xdr:row>
                    <xdr:rowOff>0</xdr:rowOff>
                  </from>
                  <to>
                    <xdr:col>21</xdr:col>
                    <xdr:colOff>381000</xdr:colOff>
                    <xdr:row>215</xdr:row>
                    <xdr:rowOff>38100</xdr:rowOff>
                  </to>
                </anchor>
              </controlPr>
            </control>
          </mc:Choice>
        </mc:AlternateContent>
        <mc:AlternateContent xmlns:mc="http://schemas.openxmlformats.org/markup-compatibility/2006">
          <mc:Choice Requires="x14">
            <control shapeId="18504" r:id="rId75" name="Check Box 72">
              <controlPr defaultSize="0" autoFill="0" autoLine="0" autoPict="0">
                <anchor moveWithCells="1">
                  <from>
                    <xdr:col>21</xdr:col>
                    <xdr:colOff>0</xdr:colOff>
                    <xdr:row>215</xdr:row>
                    <xdr:rowOff>0</xdr:rowOff>
                  </from>
                  <to>
                    <xdr:col>21</xdr:col>
                    <xdr:colOff>381000</xdr:colOff>
                    <xdr:row>216</xdr:row>
                    <xdr:rowOff>38100</xdr:rowOff>
                  </to>
                </anchor>
              </controlPr>
            </control>
          </mc:Choice>
        </mc:AlternateContent>
        <mc:AlternateContent xmlns:mc="http://schemas.openxmlformats.org/markup-compatibility/2006">
          <mc:Choice Requires="x14">
            <control shapeId="18505" r:id="rId76" name="Check Box 73">
              <controlPr defaultSize="0" autoFill="0" autoLine="0" autoPict="0">
                <anchor moveWithCells="1">
                  <from>
                    <xdr:col>21</xdr:col>
                    <xdr:colOff>0</xdr:colOff>
                    <xdr:row>216</xdr:row>
                    <xdr:rowOff>0</xdr:rowOff>
                  </from>
                  <to>
                    <xdr:col>21</xdr:col>
                    <xdr:colOff>381000</xdr:colOff>
                    <xdr:row>217</xdr:row>
                    <xdr:rowOff>38100</xdr:rowOff>
                  </to>
                </anchor>
              </controlPr>
            </control>
          </mc:Choice>
        </mc:AlternateContent>
        <mc:AlternateContent xmlns:mc="http://schemas.openxmlformats.org/markup-compatibility/2006">
          <mc:Choice Requires="x14">
            <control shapeId="18506" r:id="rId77" name="Check Box 74">
              <controlPr defaultSize="0" autoFill="0" autoLine="0" autoPict="0">
                <anchor moveWithCells="1">
                  <from>
                    <xdr:col>21</xdr:col>
                    <xdr:colOff>0</xdr:colOff>
                    <xdr:row>218</xdr:row>
                    <xdr:rowOff>0</xdr:rowOff>
                  </from>
                  <to>
                    <xdr:col>21</xdr:col>
                    <xdr:colOff>381000</xdr:colOff>
                    <xdr:row>219</xdr:row>
                    <xdr:rowOff>38100</xdr:rowOff>
                  </to>
                </anchor>
              </controlPr>
            </control>
          </mc:Choice>
        </mc:AlternateContent>
        <mc:AlternateContent xmlns:mc="http://schemas.openxmlformats.org/markup-compatibility/2006">
          <mc:Choice Requires="x14">
            <control shapeId="18507" r:id="rId78" name="Check Box 75">
              <controlPr defaultSize="0" autoFill="0" autoLine="0" autoPict="0">
                <anchor moveWithCells="1">
                  <from>
                    <xdr:col>21</xdr:col>
                    <xdr:colOff>0</xdr:colOff>
                    <xdr:row>219</xdr:row>
                    <xdr:rowOff>0</xdr:rowOff>
                  </from>
                  <to>
                    <xdr:col>21</xdr:col>
                    <xdr:colOff>381000</xdr:colOff>
                    <xdr:row>220</xdr:row>
                    <xdr:rowOff>38100</xdr:rowOff>
                  </to>
                </anchor>
              </controlPr>
            </control>
          </mc:Choice>
        </mc:AlternateContent>
        <mc:AlternateContent xmlns:mc="http://schemas.openxmlformats.org/markup-compatibility/2006">
          <mc:Choice Requires="x14">
            <control shapeId="18508" r:id="rId79" name="Check Box 76">
              <controlPr defaultSize="0" autoFill="0" autoLine="0" autoPict="0">
                <anchor moveWithCells="1">
                  <from>
                    <xdr:col>25</xdr:col>
                    <xdr:colOff>0</xdr:colOff>
                    <xdr:row>213</xdr:row>
                    <xdr:rowOff>0</xdr:rowOff>
                  </from>
                  <to>
                    <xdr:col>25</xdr:col>
                    <xdr:colOff>381000</xdr:colOff>
                    <xdr:row>214</xdr:row>
                    <xdr:rowOff>38100</xdr:rowOff>
                  </to>
                </anchor>
              </controlPr>
            </control>
          </mc:Choice>
        </mc:AlternateContent>
        <mc:AlternateContent xmlns:mc="http://schemas.openxmlformats.org/markup-compatibility/2006">
          <mc:Choice Requires="x14">
            <control shapeId="18509" r:id="rId80" name="Check Box 77">
              <controlPr defaultSize="0" autoFill="0" autoLine="0" autoPict="0">
                <anchor moveWithCells="1">
                  <from>
                    <xdr:col>25</xdr:col>
                    <xdr:colOff>0</xdr:colOff>
                    <xdr:row>214</xdr:row>
                    <xdr:rowOff>0</xdr:rowOff>
                  </from>
                  <to>
                    <xdr:col>25</xdr:col>
                    <xdr:colOff>381000</xdr:colOff>
                    <xdr:row>215</xdr:row>
                    <xdr:rowOff>38100</xdr:rowOff>
                  </to>
                </anchor>
              </controlPr>
            </control>
          </mc:Choice>
        </mc:AlternateContent>
        <mc:AlternateContent xmlns:mc="http://schemas.openxmlformats.org/markup-compatibility/2006">
          <mc:Choice Requires="x14">
            <control shapeId="18510" r:id="rId81" name="Check Box 78">
              <controlPr defaultSize="0" autoFill="0" autoLine="0" autoPict="0">
                <anchor moveWithCells="1">
                  <from>
                    <xdr:col>25</xdr:col>
                    <xdr:colOff>0</xdr:colOff>
                    <xdr:row>215</xdr:row>
                    <xdr:rowOff>0</xdr:rowOff>
                  </from>
                  <to>
                    <xdr:col>25</xdr:col>
                    <xdr:colOff>381000</xdr:colOff>
                    <xdr:row>216</xdr:row>
                    <xdr:rowOff>38100</xdr:rowOff>
                  </to>
                </anchor>
              </controlPr>
            </control>
          </mc:Choice>
        </mc:AlternateContent>
        <mc:AlternateContent xmlns:mc="http://schemas.openxmlformats.org/markup-compatibility/2006">
          <mc:Choice Requires="x14">
            <control shapeId="18511" r:id="rId82" name="Check Box 79">
              <controlPr defaultSize="0" autoFill="0" autoLine="0" autoPict="0">
                <anchor moveWithCells="1">
                  <from>
                    <xdr:col>25</xdr:col>
                    <xdr:colOff>0</xdr:colOff>
                    <xdr:row>216</xdr:row>
                    <xdr:rowOff>0</xdr:rowOff>
                  </from>
                  <to>
                    <xdr:col>25</xdr:col>
                    <xdr:colOff>381000</xdr:colOff>
                    <xdr:row>217</xdr:row>
                    <xdr:rowOff>38100</xdr:rowOff>
                  </to>
                </anchor>
              </controlPr>
            </control>
          </mc:Choice>
        </mc:AlternateContent>
        <mc:AlternateContent xmlns:mc="http://schemas.openxmlformats.org/markup-compatibility/2006">
          <mc:Choice Requires="x14">
            <control shapeId="18512" r:id="rId83" name="Check Box 80">
              <controlPr defaultSize="0" autoFill="0" autoLine="0" autoPict="0">
                <anchor moveWithCells="1">
                  <from>
                    <xdr:col>25</xdr:col>
                    <xdr:colOff>0</xdr:colOff>
                    <xdr:row>218</xdr:row>
                    <xdr:rowOff>0</xdr:rowOff>
                  </from>
                  <to>
                    <xdr:col>25</xdr:col>
                    <xdr:colOff>381000</xdr:colOff>
                    <xdr:row>219</xdr:row>
                    <xdr:rowOff>38100</xdr:rowOff>
                  </to>
                </anchor>
              </controlPr>
            </control>
          </mc:Choice>
        </mc:AlternateContent>
        <mc:AlternateContent xmlns:mc="http://schemas.openxmlformats.org/markup-compatibility/2006">
          <mc:Choice Requires="x14">
            <control shapeId="18513" r:id="rId84" name="Check Box 81">
              <controlPr defaultSize="0" autoFill="0" autoLine="0" autoPict="0">
                <anchor moveWithCells="1">
                  <from>
                    <xdr:col>25</xdr:col>
                    <xdr:colOff>0</xdr:colOff>
                    <xdr:row>219</xdr:row>
                    <xdr:rowOff>0</xdr:rowOff>
                  </from>
                  <to>
                    <xdr:col>25</xdr:col>
                    <xdr:colOff>381000</xdr:colOff>
                    <xdr:row>220</xdr:row>
                    <xdr:rowOff>38100</xdr:rowOff>
                  </to>
                </anchor>
              </controlPr>
            </control>
          </mc:Choice>
        </mc:AlternateContent>
        <mc:AlternateContent xmlns:mc="http://schemas.openxmlformats.org/markup-compatibility/2006">
          <mc:Choice Requires="x14">
            <control shapeId="18514" r:id="rId85" name="Check Box 82">
              <controlPr defaultSize="0" autoFill="0" autoLine="0" autoPict="0">
                <anchor moveWithCells="1">
                  <from>
                    <xdr:col>17</xdr:col>
                    <xdr:colOff>0</xdr:colOff>
                    <xdr:row>194</xdr:row>
                    <xdr:rowOff>0</xdr:rowOff>
                  </from>
                  <to>
                    <xdr:col>17</xdr:col>
                    <xdr:colOff>381000</xdr:colOff>
                    <xdr:row>195</xdr:row>
                    <xdr:rowOff>38100</xdr:rowOff>
                  </to>
                </anchor>
              </controlPr>
            </control>
          </mc:Choice>
        </mc:AlternateContent>
        <mc:AlternateContent xmlns:mc="http://schemas.openxmlformats.org/markup-compatibility/2006">
          <mc:Choice Requires="x14">
            <control shapeId="18515" r:id="rId86" name="Check Box 83">
              <controlPr defaultSize="0" autoFill="0" autoLine="0" autoPict="0">
                <anchor moveWithCells="1">
                  <from>
                    <xdr:col>17</xdr:col>
                    <xdr:colOff>0</xdr:colOff>
                    <xdr:row>195</xdr:row>
                    <xdr:rowOff>0</xdr:rowOff>
                  </from>
                  <to>
                    <xdr:col>17</xdr:col>
                    <xdr:colOff>381000</xdr:colOff>
                    <xdr:row>196</xdr:row>
                    <xdr:rowOff>38100</xdr:rowOff>
                  </to>
                </anchor>
              </controlPr>
            </control>
          </mc:Choice>
        </mc:AlternateContent>
        <mc:AlternateContent xmlns:mc="http://schemas.openxmlformats.org/markup-compatibility/2006">
          <mc:Choice Requires="x14">
            <control shapeId="18516" r:id="rId87" name="Check Box 84">
              <controlPr defaultSize="0" autoFill="0" autoLine="0" autoPict="0">
                <anchor moveWithCells="1">
                  <from>
                    <xdr:col>17</xdr:col>
                    <xdr:colOff>0</xdr:colOff>
                    <xdr:row>196</xdr:row>
                    <xdr:rowOff>0</xdr:rowOff>
                  </from>
                  <to>
                    <xdr:col>17</xdr:col>
                    <xdr:colOff>381000</xdr:colOff>
                    <xdr:row>197</xdr:row>
                    <xdr:rowOff>38100</xdr:rowOff>
                  </to>
                </anchor>
              </controlPr>
            </control>
          </mc:Choice>
        </mc:AlternateContent>
        <mc:AlternateContent xmlns:mc="http://schemas.openxmlformats.org/markup-compatibility/2006">
          <mc:Choice Requires="x14">
            <control shapeId="18517" r:id="rId88" name="Check Box 85">
              <controlPr defaultSize="0" autoFill="0" autoLine="0" autoPict="0">
                <anchor moveWithCells="1">
                  <from>
                    <xdr:col>17</xdr:col>
                    <xdr:colOff>0</xdr:colOff>
                    <xdr:row>197</xdr:row>
                    <xdr:rowOff>0</xdr:rowOff>
                  </from>
                  <to>
                    <xdr:col>17</xdr:col>
                    <xdr:colOff>381000</xdr:colOff>
                    <xdr:row>198</xdr:row>
                    <xdr:rowOff>38100</xdr:rowOff>
                  </to>
                </anchor>
              </controlPr>
            </control>
          </mc:Choice>
        </mc:AlternateContent>
        <mc:AlternateContent xmlns:mc="http://schemas.openxmlformats.org/markup-compatibility/2006">
          <mc:Choice Requires="x14">
            <control shapeId="18518" r:id="rId89" name="Check Box 86">
              <controlPr defaultSize="0" autoFill="0" autoLine="0" autoPict="0">
                <anchor moveWithCells="1">
                  <from>
                    <xdr:col>17</xdr:col>
                    <xdr:colOff>0</xdr:colOff>
                    <xdr:row>198</xdr:row>
                    <xdr:rowOff>0</xdr:rowOff>
                  </from>
                  <to>
                    <xdr:col>17</xdr:col>
                    <xdr:colOff>381000</xdr:colOff>
                    <xdr:row>199</xdr:row>
                    <xdr:rowOff>38100</xdr:rowOff>
                  </to>
                </anchor>
              </controlPr>
            </control>
          </mc:Choice>
        </mc:AlternateContent>
        <mc:AlternateContent xmlns:mc="http://schemas.openxmlformats.org/markup-compatibility/2006">
          <mc:Choice Requires="x14">
            <control shapeId="18519" r:id="rId90" name="Check Box 87">
              <controlPr defaultSize="0" autoFill="0" autoLine="0" autoPict="0">
                <anchor moveWithCells="1">
                  <from>
                    <xdr:col>17</xdr:col>
                    <xdr:colOff>0</xdr:colOff>
                    <xdr:row>199</xdr:row>
                    <xdr:rowOff>0</xdr:rowOff>
                  </from>
                  <to>
                    <xdr:col>17</xdr:col>
                    <xdr:colOff>381000</xdr:colOff>
                    <xdr:row>200</xdr:row>
                    <xdr:rowOff>38100</xdr:rowOff>
                  </to>
                </anchor>
              </controlPr>
            </control>
          </mc:Choice>
        </mc:AlternateContent>
        <mc:AlternateContent xmlns:mc="http://schemas.openxmlformats.org/markup-compatibility/2006">
          <mc:Choice Requires="x14">
            <control shapeId="18520" r:id="rId91" name="Check Box 88">
              <controlPr defaultSize="0" autoFill="0" autoLine="0" autoPict="0">
                <anchor moveWithCells="1">
                  <from>
                    <xdr:col>17</xdr:col>
                    <xdr:colOff>0</xdr:colOff>
                    <xdr:row>200</xdr:row>
                    <xdr:rowOff>0</xdr:rowOff>
                  </from>
                  <to>
                    <xdr:col>17</xdr:col>
                    <xdr:colOff>381000</xdr:colOff>
                    <xdr:row>201</xdr:row>
                    <xdr:rowOff>38100</xdr:rowOff>
                  </to>
                </anchor>
              </controlPr>
            </control>
          </mc:Choice>
        </mc:AlternateContent>
        <mc:AlternateContent xmlns:mc="http://schemas.openxmlformats.org/markup-compatibility/2006">
          <mc:Choice Requires="x14">
            <control shapeId="18521" r:id="rId92" name="Check Box 89">
              <controlPr defaultSize="0" autoFill="0" autoLine="0" autoPict="0">
                <anchor moveWithCells="1">
                  <from>
                    <xdr:col>9</xdr:col>
                    <xdr:colOff>0</xdr:colOff>
                    <xdr:row>208</xdr:row>
                    <xdr:rowOff>0</xdr:rowOff>
                  </from>
                  <to>
                    <xdr:col>9</xdr:col>
                    <xdr:colOff>381000</xdr:colOff>
                    <xdr:row>209</xdr:row>
                    <xdr:rowOff>38100</xdr:rowOff>
                  </to>
                </anchor>
              </controlPr>
            </control>
          </mc:Choice>
        </mc:AlternateContent>
        <mc:AlternateContent xmlns:mc="http://schemas.openxmlformats.org/markup-compatibility/2006">
          <mc:Choice Requires="x14">
            <control shapeId="18522" r:id="rId93" name="Check Box 90">
              <controlPr defaultSize="0" autoFill="0" autoLine="0" autoPict="0">
                <anchor moveWithCells="1">
                  <from>
                    <xdr:col>9</xdr:col>
                    <xdr:colOff>0</xdr:colOff>
                    <xdr:row>209</xdr:row>
                    <xdr:rowOff>0</xdr:rowOff>
                  </from>
                  <to>
                    <xdr:col>9</xdr:col>
                    <xdr:colOff>381000</xdr:colOff>
                    <xdr:row>210</xdr:row>
                    <xdr:rowOff>38100</xdr:rowOff>
                  </to>
                </anchor>
              </controlPr>
            </control>
          </mc:Choice>
        </mc:AlternateContent>
        <mc:AlternateContent xmlns:mc="http://schemas.openxmlformats.org/markup-compatibility/2006">
          <mc:Choice Requires="x14">
            <control shapeId="18523" r:id="rId94" name="Check Box 91">
              <controlPr defaultSize="0" autoFill="0" autoLine="0" autoPict="0">
                <anchor moveWithCells="1">
                  <from>
                    <xdr:col>9</xdr:col>
                    <xdr:colOff>0</xdr:colOff>
                    <xdr:row>210</xdr:row>
                    <xdr:rowOff>0</xdr:rowOff>
                  </from>
                  <to>
                    <xdr:col>9</xdr:col>
                    <xdr:colOff>381000</xdr:colOff>
                    <xdr:row>211</xdr:row>
                    <xdr:rowOff>38100</xdr:rowOff>
                  </to>
                </anchor>
              </controlPr>
            </control>
          </mc:Choice>
        </mc:AlternateContent>
        <mc:AlternateContent xmlns:mc="http://schemas.openxmlformats.org/markup-compatibility/2006">
          <mc:Choice Requires="x14">
            <control shapeId="18524" r:id="rId95" name="Check Box 92">
              <controlPr defaultSize="0" autoFill="0" autoLine="0" autoPict="0">
                <anchor moveWithCells="1">
                  <from>
                    <xdr:col>13</xdr:col>
                    <xdr:colOff>0</xdr:colOff>
                    <xdr:row>208</xdr:row>
                    <xdr:rowOff>0</xdr:rowOff>
                  </from>
                  <to>
                    <xdr:col>13</xdr:col>
                    <xdr:colOff>381000</xdr:colOff>
                    <xdr:row>209</xdr:row>
                    <xdr:rowOff>38100</xdr:rowOff>
                  </to>
                </anchor>
              </controlPr>
            </control>
          </mc:Choice>
        </mc:AlternateContent>
        <mc:AlternateContent xmlns:mc="http://schemas.openxmlformats.org/markup-compatibility/2006">
          <mc:Choice Requires="x14">
            <control shapeId="18525" r:id="rId96" name="Check Box 93">
              <controlPr defaultSize="0" autoFill="0" autoLine="0" autoPict="0">
                <anchor moveWithCells="1">
                  <from>
                    <xdr:col>13</xdr:col>
                    <xdr:colOff>0</xdr:colOff>
                    <xdr:row>209</xdr:row>
                    <xdr:rowOff>0</xdr:rowOff>
                  </from>
                  <to>
                    <xdr:col>13</xdr:col>
                    <xdr:colOff>381000</xdr:colOff>
                    <xdr:row>210</xdr:row>
                    <xdr:rowOff>38100</xdr:rowOff>
                  </to>
                </anchor>
              </controlPr>
            </control>
          </mc:Choice>
        </mc:AlternateContent>
        <mc:AlternateContent xmlns:mc="http://schemas.openxmlformats.org/markup-compatibility/2006">
          <mc:Choice Requires="x14">
            <control shapeId="18526" r:id="rId97" name="Check Box 94">
              <controlPr defaultSize="0" autoFill="0" autoLine="0" autoPict="0">
                <anchor moveWithCells="1">
                  <from>
                    <xdr:col>13</xdr:col>
                    <xdr:colOff>0</xdr:colOff>
                    <xdr:row>210</xdr:row>
                    <xdr:rowOff>0</xdr:rowOff>
                  </from>
                  <to>
                    <xdr:col>13</xdr:col>
                    <xdr:colOff>381000</xdr:colOff>
                    <xdr:row>211</xdr:row>
                    <xdr:rowOff>38100</xdr:rowOff>
                  </to>
                </anchor>
              </controlPr>
            </control>
          </mc:Choice>
        </mc:AlternateContent>
        <mc:AlternateContent xmlns:mc="http://schemas.openxmlformats.org/markup-compatibility/2006">
          <mc:Choice Requires="x14">
            <control shapeId="18527" r:id="rId98" name="Check Box 95">
              <controlPr defaultSize="0" autoFill="0" autoLine="0" autoPict="0">
                <anchor moveWithCells="1">
                  <from>
                    <xdr:col>21</xdr:col>
                    <xdr:colOff>0</xdr:colOff>
                    <xdr:row>208</xdr:row>
                    <xdr:rowOff>0</xdr:rowOff>
                  </from>
                  <to>
                    <xdr:col>21</xdr:col>
                    <xdr:colOff>381000</xdr:colOff>
                    <xdr:row>209</xdr:row>
                    <xdr:rowOff>38100</xdr:rowOff>
                  </to>
                </anchor>
              </controlPr>
            </control>
          </mc:Choice>
        </mc:AlternateContent>
        <mc:AlternateContent xmlns:mc="http://schemas.openxmlformats.org/markup-compatibility/2006">
          <mc:Choice Requires="x14">
            <control shapeId="18528" r:id="rId99" name="Check Box 96">
              <controlPr defaultSize="0" autoFill="0" autoLine="0" autoPict="0">
                <anchor moveWithCells="1">
                  <from>
                    <xdr:col>21</xdr:col>
                    <xdr:colOff>0</xdr:colOff>
                    <xdr:row>209</xdr:row>
                    <xdr:rowOff>0</xdr:rowOff>
                  </from>
                  <to>
                    <xdr:col>21</xdr:col>
                    <xdr:colOff>381000</xdr:colOff>
                    <xdr:row>210</xdr:row>
                    <xdr:rowOff>38100</xdr:rowOff>
                  </to>
                </anchor>
              </controlPr>
            </control>
          </mc:Choice>
        </mc:AlternateContent>
        <mc:AlternateContent xmlns:mc="http://schemas.openxmlformats.org/markup-compatibility/2006">
          <mc:Choice Requires="x14">
            <control shapeId="18529" r:id="rId100" name="Check Box 97">
              <controlPr defaultSize="0" autoFill="0" autoLine="0" autoPict="0">
                <anchor moveWithCells="1">
                  <from>
                    <xdr:col>21</xdr:col>
                    <xdr:colOff>0</xdr:colOff>
                    <xdr:row>210</xdr:row>
                    <xdr:rowOff>0</xdr:rowOff>
                  </from>
                  <to>
                    <xdr:col>21</xdr:col>
                    <xdr:colOff>381000</xdr:colOff>
                    <xdr:row>211</xdr:row>
                    <xdr:rowOff>38100</xdr:rowOff>
                  </to>
                </anchor>
              </controlPr>
            </control>
          </mc:Choice>
        </mc:AlternateContent>
        <mc:AlternateContent xmlns:mc="http://schemas.openxmlformats.org/markup-compatibility/2006">
          <mc:Choice Requires="x14">
            <control shapeId="18530" r:id="rId101" name="Check Box 98">
              <controlPr defaultSize="0" autoFill="0" autoLine="0" autoPict="0">
                <anchor moveWithCells="1">
                  <from>
                    <xdr:col>17</xdr:col>
                    <xdr:colOff>0</xdr:colOff>
                    <xdr:row>208</xdr:row>
                    <xdr:rowOff>0</xdr:rowOff>
                  </from>
                  <to>
                    <xdr:col>17</xdr:col>
                    <xdr:colOff>381000</xdr:colOff>
                    <xdr:row>209</xdr:row>
                    <xdr:rowOff>38100</xdr:rowOff>
                  </to>
                </anchor>
              </controlPr>
            </control>
          </mc:Choice>
        </mc:AlternateContent>
        <mc:AlternateContent xmlns:mc="http://schemas.openxmlformats.org/markup-compatibility/2006">
          <mc:Choice Requires="x14">
            <control shapeId="18531" r:id="rId102" name="Check Box 99">
              <controlPr defaultSize="0" autoFill="0" autoLine="0" autoPict="0">
                <anchor moveWithCells="1">
                  <from>
                    <xdr:col>17</xdr:col>
                    <xdr:colOff>0</xdr:colOff>
                    <xdr:row>209</xdr:row>
                    <xdr:rowOff>0</xdr:rowOff>
                  </from>
                  <to>
                    <xdr:col>17</xdr:col>
                    <xdr:colOff>381000</xdr:colOff>
                    <xdr:row>210</xdr:row>
                    <xdr:rowOff>38100</xdr:rowOff>
                  </to>
                </anchor>
              </controlPr>
            </control>
          </mc:Choice>
        </mc:AlternateContent>
        <mc:AlternateContent xmlns:mc="http://schemas.openxmlformats.org/markup-compatibility/2006">
          <mc:Choice Requires="x14">
            <control shapeId="18532" r:id="rId103" name="Check Box 100">
              <controlPr defaultSize="0" autoFill="0" autoLine="0" autoPict="0">
                <anchor moveWithCells="1">
                  <from>
                    <xdr:col>17</xdr:col>
                    <xdr:colOff>0</xdr:colOff>
                    <xdr:row>210</xdr:row>
                    <xdr:rowOff>0</xdr:rowOff>
                  </from>
                  <to>
                    <xdr:col>17</xdr:col>
                    <xdr:colOff>381000</xdr:colOff>
                    <xdr:row>211</xdr:row>
                    <xdr:rowOff>38100</xdr:rowOff>
                  </to>
                </anchor>
              </controlPr>
            </control>
          </mc:Choice>
        </mc:AlternateContent>
        <mc:AlternateContent xmlns:mc="http://schemas.openxmlformats.org/markup-compatibility/2006">
          <mc:Choice Requires="x14">
            <control shapeId="18533" r:id="rId104" name="Check Box 101">
              <controlPr defaultSize="0" autoFill="0" autoLine="0" autoPict="0">
                <anchor moveWithCells="1">
                  <from>
                    <xdr:col>25</xdr:col>
                    <xdr:colOff>0</xdr:colOff>
                    <xdr:row>208</xdr:row>
                    <xdr:rowOff>0</xdr:rowOff>
                  </from>
                  <to>
                    <xdr:col>25</xdr:col>
                    <xdr:colOff>381000</xdr:colOff>
                    <xdr:row>209</xdr:row>
                    <xdr:rowOff>38100</xdr:rowOff>
                  </to>
                </anchor>
              </controlPr>
            </control>
          </mc:Choice>
        </mc:AlternateContent>
        <mc:AlternateContent xmlns:mc="http://schemas.openxmlformats.org/markup-compatibility/2006">
          <mc:Choice Requires="x14">
            <control shapeId="18534" r:id="rId105" name="Check Box 102">
              <controlPr defaultSize="0" autoFill="0" autoLine="0" autoPict="0">
                <anchor moveWithCells="1">
                  <from>
                    <xdr:col>25</xdr:col>
                    <xdr:colOff>0</xdr:colOff>
                    <xdr:row>209</xdr:row>
                    <xdr:rowOff>0</xdr:rowOff>
                  </from>
                  <to>
                    <xdr:col>25</xdr:col>
                    <xdr:colOff>381000</xdr:colOff>
                    <xdr:row>210</xdr:row>
                    <xdr:rowOff>38100</xdr:rowOff>
                  </to>
                </anchor>
              </controlPr>
            </control>
          </mc:Choice>
        </mc:AlternateContent>
        <mc:AlternateContent xmlns:mc="http://schemas.openxmlformats.org/markup-compatibility/2006">
          <mc:Choice Requires="x14">
            <control shapeId="18535" r:id="rId106" name="Check Box 103">
              <controlPr defaultSize="0" autoFill="0" autoLine="0" autoPict="0">
                <anchor moveWithCells="1">
                  <from>
                    <xdr:col>25</xdr:col>
                    <xdr:colOff>0</xdr:colOff>
                    <xdr:row>210</xdr:row>
                    <xdr:rowOff>0</xdr:rowOff>
                  </from>
                  <to>
                    <xdr:col>25</xdr:col>
                    <xdr:colOff>381000</xdr:colOff>
                    <xdr:row>211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8"/>
  <sheetViews>
    <sheetView zoomScale="85" zoomScaleNormal="85" workbookViewId="0">
      <pane xSplit="3" topLeftCell="D1" activePane="topRight" state="frozen"/>
      <selection pane="topRight" activeCell="E123" sqref="E123"/>
    </sheetView>
  </sheetViews>
  <sheetFormatPr baseColWidth="10" defaultRowHeight="15" x14ac:dyDescent="0.25"/>
  <cols>
    <col min="1" max="1" width="5.7109375" style="46" customWidth="1"/>
    <col min="2" max="2" width="3.7109375" style="46" customWidth="1"/>
    <col min="3" max="3" width="84.85546875" style="46" customWidth="1"/>
    <col min="4" max="4" width="5.7109375" style="46" customWidth="1"/>
    <col min="5" max="5" width="3.7109375" style="46" customWidth="1"/>
    <col min="6" max="6" width="5.7109375" style="46" customWidth="1"/>
    <col min="7" max="7" width="3.7109375" style="46" customWidth="1"/>
    <col min="8" max="8" width="5.7109375" style="46" customWidth="1"/>
    <col min="9" max="16384" width="11.42578125" style="46"/>
  </cols>
  <sheetData>
    <row r="2" spans="2:8" ht="31.5" x14ac:dyDescent="0.5">
      <c r="B2" s="67" t="s">
        <v>155</v>
      </c>
    </row>
    <row r="3" spans="2:8" ht="33.75" x14ac:dyDescent="0.5">
      <c r="B3" s="67"/>
      <c r="C3" s="75" t="s">
        <v>151</v>
      </c>
      <c r="D3" s="70" t="str">
        <f>'Abteilung 1'!$D4</f>
        <v>Hirsch</v>
      </c>
      <c r="F3" s="70" t="str">
        <f>'Abteilung 2'!$D4</f>
        <v>Hirsch</v>
      </c>
      <c r="H3" s="70" t="str">
        <f>'Abteilung 3'!$D4</f>
        <v>Hirsch</v>
      </c>
    </row>
    <row r="4" spans="2:8" ht="9.9499999999999993" customHeight="1" x14ac:dyDescent="0.5">
      <c r="B4" s="67"/>
      <c r="D4" s="65"/>
      <c r="F4" s="65"/>
      <c r="H4" s="65"/>
    </row>
    <row r="5" spans="2:8" s="68" customFormat="1" ht="18.75" x14ac:dyDescent="0.25">
      <c r="C5" s="69" t="s">
        <v>80</v>
      </c>
      <c r="D5" s="68">
        <f>'Abteilung 1'!$H6</f>
        <v>1.1000000000000001</v>
      </c>
      <c r="F5" s="68">
        <f>'Abteilung 2'!$H6</f>
        <v>1.1000000000000001</v>
      </c>
      <c r="H5" s="68">
        <f>'Abteilung 3'!$H6</f>
        <v>1.1000000000000001</v>
      </c>
    </row>
    <row r="7" spans="2:8" s="68" customFormat="1" ht="18.75" x14ac:dyDescent="0.25">
      <c r="C7" s="69" t="s">
        <v>0</v>
      </c>
      <c r="D7" s="68">
        <f>'Abteilung 1'!$H8</f>
        <v>1</v>
      </c>
      <c r="F7" s="68">
        <f>'Abteilung 2'!$H8</f>
        <v>1</v>
      </c>
      <c r="H7" s="68">
        <f>'Abteilung 3'!$H8</f>
        <v>1</v>
      </c>
    </row>
    <row r="9" spans="2:8" x14ac:dyDescent="0.25">
      <c r="C9" s="102" t="s">
        <v>85</v>
      </c>
      <c r="D9" s="46">
        <f>'Abteilung 1'!$H10</f>
        <v>2</v>
      </c>
      <c r="F9" s="46">
        <f>'Abteilung 2'!$H10</f>
        <v>2</v>
      </c>
      <c r="H9" s="46">
        <f>'Abteilung 3'!$H10</f>
        <v>2</v>
      </c>
    </row>
    <row r="10" spans="2:8" x14ac:dyDescent="0.25">
      <c r="C10" s="102"/>
    </row>
    <row r="11" spans="2:8" ht="8.1" customHeight="1" x14ac:dyDescent="0.25"/>
    <row r="12" spans="2:8" ht="15" customHeight="1" x14ac:dyDescent="0.25">
      <c r="C12" s="65" t="s">
        <v>86</v>
      </c>
    </row>
    <row r="13" spans="2:8" x14ac:dyDescent="0.25">
      <c r="C13" s="46" t="s">
        <v>1</v>
      </c>
      <c r="D13" s="46">
        <f>'Abteilung 1'!$I14</f>
        <v>0</v>
      </c>
      <c r="F13" s="46">
        <f>'Abteilung 2'!$I14</f>
        <v>0</v>
      </c>
      <c r="H13" s="46">
        <f>'Abteilung 3'!$I14</f>
        <v>0</v>
      </c>
    </row>
    <row r="14" spans="2:8" x14ac:dyDescent="0.25">
      <c r="C14" s="46" t="s">
        <v>2</v>
      </c>
      <c r="D14" s="46">
        <f>'Abteilung 1'!$I15</f>
        <v>1</v>
      </c>
      <c r="F14" s="46">
        <f>'Abteilung 2'!$I15</f>
        <v>1</v>
      </c>
      <c r="H14" s="46">
        <f>'Abteilung 3'!$I15</f>
        <v>1</v>
      </c>
    </row>
    <row r="15" spans="2:8" x14ac:dyDescent="0.25">
      <c r="C15" s="46" t="s">
        <v>3</v>
      </c>
      <c r="D15" s="46">
        <f>'Abteilung 1'!$I16</f>
        <v>1</v>
      </c>
      <c r="F15" s="46">
        <f>'Abteilung 2'!$I16</f>
        <v>1</v>
      </c>
      <c r="H15" s="46">
        <f>'Abteilung 3'!$I16</f>
        <v>1</v>
      </c>
    </row>
    <row r="16" spans="2:8" x14ac:dyDescent="0.25">
      <c r="C16" s="46" t="s">
        <v>4</v>
      </c>
      <c r="D16" s="46">
        <f>'Abteilung 1'!$I17</f>
        <v>1</v>
      </c>
      <c r="F16" s="46">
        <f>'Abteilung 2'!$I17</f>
        <v>1</v>
      </c>
      <c r="H16" s="46">
        <f>'Abteilung 3'!$I17</f>
        <v>1</v>
      </c>
    </row>
    <row r="17" spans="3:8" x14ac:dyDescent="0.25">
      <c r="C17" s="46" t="s">
        <v>5</v>
      </c>
      <c r="D17" s="46">
        <f>'Abteilung 1'!$I18</f>
        <v>1</v>
      </c>
      <c r="F17" s="46">
        <f>'Abteilung 2'!$I18</f>
        <v>1</v>
      </c>
      <c r="H17" s="46">
        <f>'Abteilung 3'!$I18</f>
        <v>1</v>
      </c>
    </row>
    <row r="19" spans="3:8" x14ac:dyDescent="0.25">
      <c r="C19" s="64" t="s">
        <v>24</v>
      </c>
      <c r="D19" s="46">
        <f>'Abteilung 1'!$H21</f>
        <v>0</v>
      </c>
      <c r="F19" s="46">
        <f>'Abteilung 2'!$H21</f>
        <v>0</v>
      </c>
      <c r="H19" s="46">
        <f>'Abteilung 3'!$H21</f>
        <v>0</v>
      </c>
    </row>
    <row r="20" spans="3:8" ht="8.1" customHeight="1" x14ac:dyDescent="0.25"/>
    <row r="21" spans="3:8" x14ac:dyDescent="0.25">
      <c r="C21" s="64" t="s">
        <v>135</v>
      </c>
    </row>
    <row r="22" spans="3:8" x14ac:dyDescent="0.25">
      <c r="C22" s="46" t="str">
        <f>'Abteilung 1'!$E24</f>
        <v>Biberstufe</v>
      </c>
      <c r="D22" s="46">
        <f>'Abteilung 1'!$F24</f>
        <v>2</v>
      </c>
      <c r="F22" s="46">
        <f>'Abteilung 2'!$F24</f>
        <v>2</v>
      </c>
      <c r="H22" s="46">
        <f>'Abteilung 3'!$F24</f>
        <v>2</v>
      </c>
    </row>
    <row r="23" spans="3:8" x14ac:dyDescent="0.25">
      <c r="C23" s="46" t="str">
        <f>'Abteilung 1'!$E25</f>
        <v>Wolfsstufe</v>
      </c>
      <c r="D23" s="46">
        <f>'Abteilung 1'!$F25</f>
        <v>4</v>
      </c>
      <c r="F23" s="46">
        <f>'Abteilung 2'!$F25</f>
        <v>4</v>
      </c>
      <c r="H23" s="46">
        <f>'Abteilung 3'!$F25</f>
        <v>4</v>
      </c>
    </row>
    <row r="24" spans="3:8" x14ac:dyDescent="0.25">
      <c r="C24" s="46" t="str">
        <f>'Abteilung 1'!$E26</f>
        <v>Pfadistufe</v>
      </c>
      <c r="D24" s="46">
        <f>'Abteilung 1'!$F26</f>
        <v>5</v>
      </c>
      <c r="F24" s="46">
        <f>'Abteilung 2'!$F26</f>
        <v>5</v>
      </c>
      <c r="H24" s="46">
        <f>'Abteilung 3'!$F26</f>
        <v>5</v>
      </c>
    </row>
    <row r="25" spans="3:8" x14ac:dyDescent="0.25">
      <c r="C25" s="46" t="str">
        <f>'Abteilung 1'!$E27</f>
        <v>Piostufe</v>
      </c>
      <c r="D25" s="46">
        <f>'Abteilung 1'!$F27</f>
        <v>1</v>
      </c>
      <c r="F25" s="46">
        <f>'Abteilung 2'!$F27</f>
        <v>1</v>
      </c>
      <c r="H25" s="46">
        <f>'Abteilung 3'!$F27</f>
        <v>1</v>
      </c>
    </row>
    <row r="26" spans="3:8" x14ac:dyDescent="0.25">
      <c r="C26" s="46" t="str">
        <f>'Abteilung 1'!$E28</f>
        <v>Roverstufe</v>
      </c>
      <c r="D26" s="46">
        <f>'Abteilung 1'!$F28</f>
        <v>3</v>
      </c>
      <c r="F26" s="46">
        <f>'Abteilung 2'!$F28</f>
        <v>3</v>
      </c>
      <c r="H26" s="46">
        <f>'Abteilung 3'!$F28</f>
        <v>3</v>
      </c>
    </row>
    <row r="27" spans="3:8" x14ac:dyDescent="0.25">
      <c r="C27" s="46" t="str">
        <f>'Abteilung 1'!$E29</f>
        <v>keine</v>
      </c>
      <c r="D27" s="46">
        <f>'Abteilung 1'!$F29</f>
        <v>0</v>
      </c>
      <c r="F27" s="46">
        <f>'Abteilung 2'!$F29</f>
        <v>0</v>
      </c>
      <c r="H27" s="46">
        <f>'Abteilung 3'!$F29</f>
        <v>0</v>
      </c>
    </row>
    <row r="29" spans="3:8" s="68" customFormat="1" ht="18.75" x14ac:dyDescent="0.25">
      <c r="C29" s="69" t="s">
        <v>26</v>
      </c>
      <c r="D29" s="68">
        <f>'Abteilung 1'!$H$41</f>
        <v>1.1000000000000001</v>
      </c>
      <c r="F29" s="68">
        <f>'Abteilung 2'!$H$41</f>
        <v>1.1000000000000001</v>
      </c>
      <c r="H29" s="68">
        <f>'Abteilung 3'!$H$41</f>
        <v>1.1000000000000001</v>
      </c>
    </row>
    <row r="31" spans="3:8" x14ac:dyDescent="0.25">
      <c r="C31" s="71" t="s">
        <v>27</v>
      </c>
    </row>
    <row r="32" spans="3:8" ht="8.1" customHeight="1" x14ac:dyDescent="0.25"/>
    <row r="33" spans="3:8" x14ac:dyDescent="0.25">
      <c r="C33" s="65" t="s">
        <v>36</v>
      </c>
    </row>
    <row r="34" spans="3:8" x14ac:dyDescent="0.25">
      <c r="C34" s="46" t="s">
        <v>108</v>
      </c>
      <c r="D34" s="46" t="str">
        <f>'Abteilung 1'!$D46</f>
        <v>hoch</v>
      </c>
      <c r="F34" s="46" t="str">
        <f>'Abteilung 2'!$D46</f>
        <v>hoch</v>
      </c>
      <c r="H34" s="46" t="str">
        <f>'Abteilung 3'!$D46</f>
        <v>hoch</v>
      </c>
    </row>
    <row r="35" spans="3:8" x14ac:dyDescent="0.25">
      <c r="C35" s="46" t="s">
        <v>32</v>
      </c>
      <c r="D35" s="46" t="str">
        <f>'Abteilung 1'!$D47</f>
        <v>mittel</v>
      </c>
      <c r="F35" s="46" t="str">
        <f>'Abteilung 2'!$D47</f>
        <v>mittel</v>
      </c>
      <c r="H35" s="46" t="str">
        <f>'Abteilung 3'!$D47</f>
        <v>mittel</v>
      </c>
    </row>
    <row r="36" spans="3:8" x14ac:dyDescent="0.25">
      <c r="C36" s="46" t="s">
        <v>33</v>
      </c>
      <c r="D36" s="46" t="str">
        <f>'Abteilung 1'!$D48</f>
        <v>tief</v>
      </c>
      <c r="F36" s="46" t="str">
        <f>'Abteilung 2'!$D48</f>
        <v>tief</v>
      </c>
      <c r="H36" s="46" t="str">
        <f>'Abteilung 3'!$D48</f>
        <v>tief</v>
      </c>
    </row>
    <row r="37" spans="3:8" x14ac:dyDescent="0.25">
      <c r="C37" s="46" t="s">
        <v>34</v>
      </c>
      <c r="D37" s="46" t="str">
        <f>'Abteilung 1'!$D49</f>
        <v>keine AL Aufgabe</v>
      </c>
      <c r="F37" s="46" t="str">
        <f>'Abteilung 2'!$D49</f>
        <v>keine AL Aufgabe</v>
      </c>
      <c r="H37" s="46" t="str">
        <f>'Abteilung 3'!$D49</f>
        <v>keine AL Aufgabe</v>
      </c>
    </row>
    <row r="38" spans="3:8" x14ac:dyDescent="0.25">
      <c r="C38" s="46" t="s">
        <v>35</v>
      </c>
      <c r="D38" s="46" t="str">
        <f>'Abteilung 1'!$D50</f>
        <v>hoch</v>
      </c>
      <c r="F38" s="46" t="str">
        <f>'Abteilung 2'!$D50</f>
        <v>hoch</v>
      </c>
      <c r="H38" s="46" t="str">
        <f>'Abteilung 3'!$D50</f>
        <v>hoch</v>
      </c>
    </row>
    <row r="39" spans="3:8" x14ac:dyDescent="0.25">
      <c r="C39" s="46" t="s">
        <v>111</v>
      </c>
      <c r="D39" s="46" t="str">
        <f>'Abteilung 1'!$D51</f>
        <v>mittel</v>
      </c>
      <c r="F39" s="46" t="str">
        <f>'Abteilung 2'!$D51</f>
        <v>mittel</v>
      </c>
      <c r="H39" s="46" t="str">
        <f>'Abteilung 3'!$D51</f>
        <v>mittel</v>
      </c>
    </row>
    <row r="40" spans="3:8" x14ac:dyDescent="0.25">
      <c r="C40" s="46" t="s">
        <v>112</v>
      </c>
      <c r="D40" s="46" t="str">
        <f>'Abteilung 1'!$D52</f>
        <v>mittel</v>
      </c>
      <c r="F40" s="46" t="str">
        <f>'Abteilung 2'!$D52</f>
        <v>mittel</v>
      </c>
      <c r="H40" s="46" t="str">
        <f>'Abteilung 3'!$D52</f>
        <v>mittel</v>
      </c>
    </row>
    <row r="41" spans="3:8" x14ac:dyDescent="0.25">
      <c r="C41" s="46" t="s">
        <v>109</v>
      </c>
      <c r="D41" s="46" t="str">
        <f>'Abteilung 1'!$D53</f>
        <v>mittel</v>
      </c>
      <c r="F41" s="46" t="str">
        <f>'Abteilung 2'!$D53</f>
        <v>mittel</v>
      </c>
      <c r="H41" s="46" t="str">
        <f>'Abteilung 3'!$D53</f>
        <v>mittel</v>
      </c>
    </row>
    <row r="42" spans="3:8" ht="15" customHeight="1" x14ac:dyDescent="0.25">
      <c r="C42" s="46" t="s">
        <v>110</v>
      </c>
      <c r="D42" s="46" t="str">
        <f>'Abteilung 1'!$D54</f>
        <v>mittel</v>
      </c>
      <c r="F42" s="46" t="str">
        <f>'Abteilung 2'!$D54</f>
        <v>mittel</v>
      </c>
      <c r="H42" s="46" t="str">
        <f>'Abteilung 3'!$D54</f>
        <v>mittel</v>
      </c>
    </row>
    <row r="43" spans="3:8" ht="15" customHeight="1" x14ac:dyDescent="0.25"/>
    <row r="44" spans="3:8" ht="15" customHeight="1" x14ac:dyDescent="0.25">
      <c r="C44" s="102" t="s">
        <v>42</v>
      </c>
      <c r="D44" s="46">
        <f>'Abteilung 1'!$H56</f>
        <v>2</v>
      </c>
      <c r="F44" s="46">
        <f>'Abteilung 2'!$H56</f>
        <v>2</v>
      </c>
      <c r="H44" s="46">
        <f>'Abteilung 3'!$H56</f>
        <v>2</v>
      </c>
    </row>
    <row r="45" spans="3:8" x14ac:dyDescent="0.25">
      <c r="C45" s="102"/>
    </row>
    <row r="46" spans="3:8" ht="8.1" customHeight="1" x14ac:dyDescent="0.25"/>
    <row r="47" spans="3:8" s="63" customFormat="1" ht="15" customHeight="1" x14ac:dyDescent="0.25">
      <c r="C47" s="102" t="s">
        <v>46</v>
      </c>
      <c r="D47" s="46">
        <f>'Abteilung 1'!$H63</f>
        <v>1</v>
      </c>
      <c r="F47" s="46">
        <f>'Abteilung 2'!$H63</f>
        <v>1</v>
      </c>
      <c r="H47" s="46">
        <f>'Abteilung 3'!$H63</f>
        <v>1</v>
      </c>
    </row>
    <row r="48" spans="3:8" s="63" customFormat="1" ht="15" customHeight="1" x14ac:dyDescent="0.25">
      <c r="C48" s="102"/>
      <c r="D48" s="46"/>
      <c r="F48" s="46"/>
      <c r="H48" s="46"/>
    </row>
    <row r="49" spans="3:8" ht="8.1" customHeight="1" x14ac:dyDescent="0.25"/>
    <row r="50" spans="3:8" s="63" customFormat="1" ht="15" customHeight="1" x14ac:dyDescent="0.25">
      <c r="C50" s="102" t="s">
        <v>50</v>
      </c>
      <c r="D50" s="46">
        <f>'Abteilung 1'!$H71</f>
        <v>1</v>
      </c>
      <c r="F50" s="46">
        <f>'Abteilung 2'!$H71</f>
        <v>1</v>
      </c>
      <c r="H50" s="46">
        <f>'Abteilung 3'!$H71</f>
        <v>1</v>
      </c>
    </row>
    <row r="51" spans="3:8" s="63" customFormat="1" ht="15" customHeight="1" x14ac:dyDescent="0.25">
      <c r="C51" s="102"/>
      <c r="D51" s="46"/>
      <c r="F51" s="46"/>
      <c r="H51" s="46"/>
    </row>
    <row r="52" spans="3:8" ht="8.1" customHeight="1" x14ac:dyDescent="0.25"/>
    <row r="53" spans="3:8" s="63" customFormat="1" ht="15" customHeight="1" x14ac:dyDescent="0.25">
      <c r="C53" s="102" t="s">
        <v>54</v>
      </c>
      <c r="D53" s="46">
        <f>'Abteilung 1'!$H79</f>
        <v>0</v>
      </c>
      <c r="F53" s="46">
        <f>'Abteilung 2'!$H79</f>
        <v>0</v>
      </c>
      <c r="H53" s="46">
        <f>'Abteilung 3'!$H79</f>
        <v>0</v>
      </c>
    </row>
    <row r="54" spans="3:8" s="63" customFormat="1" ht="15" customHeight="1" x14ac:dyDescent="0.25">
      <c r="C54" s="102"/>
      <c r="D54" s="46"/>
      <c r="F54" s="46"/>
      <c r="H54" s="46"/>
    </row>
    <row r="55" spans="3:8" ht="8.1" customHeight="1" x14ac:dyDescent="0.25"/>
    <row r="56" spans="3:8" s="63" customFormat="1" ht="15" customHeight="1" x14ac:dyDescent="0.25">
      <c r="C56" s="102" t="s">
        <v>57</v>
      </c>
      <c r="D56" s="46">
        <f>'Abteilung 1'!$H87</f>
        <v>0</v>
      </c>
      <c r="F56" s="46">
        <f>'Abteilung 2'!$H87</f>
        <v>0</v>
      </c>
      <c r="H56" s="46">
        <f>'Abteilung 3'!$H87</f>
        <v>0</v>
      </c>
    </row>
    <row r="57" spans="3:8" s="63" customFormat="1" ht="15" customHeight="1" x14ac:dyDescent="0.25">
      <c r="C57" s="102"/>
      <c r="D57" s="46"/>
      <c r="F57" s="46"/>
      <c r="H57" s="46"/>
    </row>
    <row r="58" spans="3:8" ht="8.1" customHeight="1" x14ac:dyDescent="0.25"/>
    <row r="59" spans="3:8" s="63" customFormat="1" ht="15" customHeight="1" x14ac:dyDescent="0.25">
      <c r="C59" s="102" t="s">
        <v>63</v>
      </c>
      <c r="D59" s="46">
        <f>'Abteilung 1'!$H95</f>
        <v>2</v>
      </c>
      <c r="F59" s="46">
        <f>'Abteilung 2'!$H95</f>
        <v>2</v>
      </c>
      <c r="H59" s="46">
        <f>'Abteilung 3'!$H95</f>
        <v>2</v>
      </c>
    </row>
    <row r="60" spans="3:8" s="63" customFormat="1" ht="15" customHeight="1" x14ac:dyDescent="0.25">
      <c r="C60" s="102"/>
      <c r="D60" s="62"/>
      <c r="F60" s="62"/>
      <c r="H60" s="62"/>
    </row>
    <row r="61" spans="3:8" ht="7.5" customHeight="1" x14ac:dyDescent="0.25"/>
    <row r="62" spans="3:8" s="63" customFormat="1" ht="15" customHeight="1" x14ac:dyDescent="0.25">
      <c r="C62" s="71" t="s">
        <v>64</v>
      </c>
      <c r="D62" s="46">
        <f>'Abteilung 1'!$H103</f>
        <v>2</v>
      </c>
      <c r="F62" s="46">
        <f>'Abteilung 2'!$H103</f>
        <v>2</v>
      </c>
      <c r="H62" s="46">
        <f>'Abteilung 3'!$H103</f>
        <v>2</v>
      </c>
    </row>
    <row r="63" spans="3:8" ht="8.1" customHeight="1" x14ac:dyDescent="0.25"/>
    <row r="64" spans="3:8" s="63" customFormat="1" ht="15" customHeight="1" x14ac:dyDescent="0.25">
      <c r="C64" s="66" t="s">
        <v>68</v>
      </c>
      <c r="D64" s="62"/>
      <c r="F64" s="62"/>
      <c r="H64" s="62"/>
    </row>
    <row r="65" spans="3:8" ht="8.1" customHeight="1" x14ac:dyDescent="0.25"/>
    <row r="66" spans="3:8" ht="15" customHeight="1" x14ac:dyDescent="0.25">
      <c r="C66" s="46" t="s">
        <v>136</v>
      </c>
      <c r="D66" s="46">
        <f>'Abteilung 1'!$I112</f>
        <v>0</v>
      </c>
      <c r="F66" s="46">
        <f>'Abteilung 2'!$I112</f>
        <v>0</v>
      </c>
      <c r="H66" s="46">
        <f>'Abteilung 3'!$I112</f>
        <v>0</v>
      </c>
    </row>
    <row r="67" spans="3:8" ht="15" customHeight="1" x14ac:dyDescent="0.25">
      <c r="C67" s="46" t="s">
        <v>137</v>
      </c>
      <c r="D67" s="46">
        <f>'Abteilung 1'!$I113</f>
        <v>1</v>
      </c>
      <c r="F67" s="46">
        <f>'Abteilung 2'!$I113</f>
        <v>1</v>
      </c>
      <c r="H67" s="46">
        <f>'Abteilung 3'!$I113</f>
        <v>1</v>
      </c>
    </row>
    <row r="68" spans="3:8" ht="15" customHeight="1" x14ac:dyDescent="0.25">
      <c r="C68" s="46" t="s">
        <v>138</v>
      </c>
      <c r="D68" s="46">
        <f>'Abteilung 1'!$I114</f>
        <v>1</v>
      </c>
      <c r="F68" s="46">
        <f>'Abteilung 2'!$I114</f>
        <v>1</v>
      </c>
      <c r="H68" s="46">
        <f>'Abteilung 3'!$I114</f>
        <v>1</v>
      </c>
    </row>
    <row r="69" spans="3:8" ht="15" customHeight="1" x14ac:dyDescent="0.25">
      <c r="C69" s="46" t="s">
        <v>139</v>
      </c>
      <c r="D69" s="46">
        <f>'Abteilung 1'!$I115</f>
        <v>1</v>
      </c>
      <c r="F69" s="46">
        <f>'Abteilung 2'!$I115</f>
        <v>1</v>
      </c>
      <c r="H69" s="46">
        <f>'Abteilung 3'!$I115</f>
        <v>1</v>
      </c>
    </row>
    <row r="70" spans="3:8" ht="15" customHeight="1" x14ac:dyDescent="0.25">
      <c r="C70" s="46" t="s">
        <v>140</v>
      </c>
      <c r="D70" s="46">
        <f>'Abteilung 1'!$I116</f>
        <v>0</v>
      </c>
      <c r="F70" s="46">
        <f>'Abteilung 2'!$I116</f>
        <v>0</v>
      </c>
      <c r="H70" s="46">
        <f>'Abteilung 3'!$I116</f>
        <v>0</v>
      </c>
    </row>
    <row r="72" spans="3:8" s="68" customFormat="1" ht="18.75" x14ac:dyDescent="0.25">
      <c r="C72" s="69" t="s">
        <v>25</v>
      </c>
      <c r="D72" s="68">
        <f>'Abteilung 1'!$H121</f>
        <v>1</v>
      </c>
      <c r="F72" s="68">
        <f>'Abteilung 2'!$H121</f>
        <v>1</v>
      </c>
      <c r="H72" s="68">
        <f>'Abteilung 3'!$H121</f>
        <v>1</v>
      </c>
    </row>
    <row r="73" spans="3:8" x14ac:dyDescent="0.25">
      <c r="C73" s="65"/>
    </row>
    <row r="74" spans="3:8" x14ac:dyDescent="0.25">
      <c r="C74" s="64" t="s">
        <v>38</v>
      </c>
      <c r="D74" s="46">
        <f>'Abteilung 1'!$H123</f>
        <v>2</v>
      </c>
      <c r="F74" s="46">
        <f>'Abteilung 2'!$H123</f>
        <v>2</v>
      </c>
      <c r="H74" s="46">
        <f>'Abteilung 3'!$H123</f>
        <v>2</v>
      </c>
    </row>
    <row r="75" spans="3:8" ht="8.1" customHeight="1" x14ac:dyDescent="0.25">
      <c r="C75" s="65"/>
    </row>
    <row r="76" spans="3:8" x14ac:dyDescent="0.25">
      <c r="C76" s="64" t="s">
        <v>39</v>
      </c>
      <c r="D76" s="46">
        <f>'Abteilung 1'!$H129</f>
        <v>0</v>
      </c>
      <c r="F76" s="46">
        <f>'Abteilung 2'!$H129</f>
        <v>0</v>
      </c>
      <c r="H76" s="46">
        <f>'Abteilung 3'!$H129</f>
        <v>0</v>
      </c>
    </row>
    <row r="77" spans="3:8" ht="8.1" customHeight="1" x14ac:dyDescent="0.25">
      <c r="C77" s="65"/>
    </row>
    <row r="78" spans="3:8" ht="15" customHeight="1" x14ac:dyDescent="0.25">
      <c r="C78" s="103" t="s">
        <v>40</v>
      </c>
      <c r="D78" s="46">
        <f>'Abteilung 1'!$H136</f>
        <v>1</v>
      </c>
      <c r="F78" s="46">
        <f>'Abteilung 2'!$H136</f>
        <v>1</v>
      </c>
      <c r="H78" s="46">
        <f>'Abteilung 3'!$H136</f>
        <v>1</v>
      </c>
    </row>
    <row r="79" spans="3:8" x14ac:dyDescent="0.25">
      <c r="C79" s="103"/>
    </row>
    <row r="80" spans="3:8" ht="8.1" customHeight="1" x14ac:dyDescent="0.25">
      <c r="C80" s="65"/>
    </row>
    <row r="81" spans="3:8" x14ac:dyDescent="0.25">
      <c r="C81" s="64" t="s">
        <v>41</v>
      </c>
    </row>
    <row r="82" spans="3:8" ht="8.1" customHeight="1" x14ac:dyDescent="0.25"/>
    <row r="83" spans="3:8" x14ac:dyDescent="0.25">
      <c r="C83" s="46" t="s">
        <v>141</v>
      </c>
      <c r="D83" s="46">
        <f>'Abteilung 1'!$I147</f>
        <v>0</v>
      </c>
      <c r="F83" s="46">
        <f>'Abteilung 2'!$I147</f>
        <v>0</v>
      </c>
      <c r="H83" s="46">
        <f>'Abteilung 3'!$I147</f>
        <v>0</v>
      </c>
    </row>
    <row r="84" spans="3:8" x14ac:dyDescent="0.25">
      <c r="C84" s="46" t="s">
        <v>142</v>
      </c>
      <c r="D84" s="46">
        <f>'Abteilung 1'!$I148</f>
        <v>0</v>
      </c>
      <c r="F84" s="46">
        <f>'Abteilung 2'!$I148</f>
        <v>0</v>
      </c>
      <c r="H84" s="46">
        <f>'Abteilung 3'!$I148</f>
        <v>0</v>
      </c>
    </row>
    <row r="85" spans="3:8" x14ac:dyDescent="0.25">
      <c r="C85" s="46" t="s">
        <v>143</v>
      </c>
      <c r="D85" s="46">
        <f>'Abteilung 1'!$I149</f>
        <v>0</v>
      </c>
      <c r="F85" s="46">
        <f>'Abteilung 2'!$I149</f>
        <v>0</v>
      </c>
      <c r="H85" s="46">
        <f>'Abteilung 3'!$I149</f>
        <v>0</v>
      </c>
    </row>
    <row r="86" spans="3:8" x14ac:dyDescent="0.25">
      <c r="C86" s="46" t="s">
        <v>144</v>
      </c>
      <c r="D86" s="46">
        <f>'Abteilung 1'!$I150</f>
        <v>1</v>
      </c>
      <c r="F86" s="46">
        <f>'Abteilung 2'!$I150</f>
        <v>1</v>
      </c>
      <c r="H86" s="46">
        <f>'Abteilung 3'!$I150</f>
        <v>1</v>
      </c>
    </row>
    <row r="87" spans="3:8" x14ac:dyDescent="0.25">
      <c r="C87" s="46" t="s">
        <v>145</v>
      </c>
      <c r="D87" s="46">
        <f>'Abteilung 1'!$I151</f>
        <v>0</v>
      </c>
      <c r="F87" s="46">
        <f>'Abteilung 2'!$I151</f>
        <v>0</v>
      </c>
      <c r="H87" s="46">
        <f>'Abteilung 3'!$I151</f>
        <v>0</v>
      </c>
    </row>
    <row r="90" spans="3:8" s="68" customFormat="1" ht="18.75" x14ac:dyDescent="0.25">
      <c r="C90" s="69" t="s">
        <v>69</v>
      </c>
      <c r="D90" s="68">
        <f>'Abteilung 1'!$H154</f>
        <v>1.4</v>
      </c>
      <c r="F90" s="68">
        <f>'Abteilung 2'!$H154</f>
        <v>1.4</v>
      </c>
      <c r="H90" s="68">
        <f>'Abteilung 3'!$H154</f>
        <v>1.4</v>
      </c>
    </row>
    <row r="91" spans="3:8" x14ac:dyDescent="0.25">
      <c r="C91" s="65"/>
    </row>
    <row r="92" spans="3:8" x14ac:dyDescent="0.25">
      <c r="C92" s="64" t="s">
        <v>71</v>
      </c>
      <c r="D92" s="46">
        <f>'Abteilung 1'!$H162</f>
        <v>2</v>
      </c>
      <c r="F92" s="46">
        <f>'Abteilung 2'!$H162</f>
        <v>2</v>
      </c>
      <c r="H92" s="46">
        <f>'Abteilung 3'!$H162</f>
        <v>2</v>
      </c>
    </row>
    <row r="93" spans="3:8" ht="8.1" customHeight="1" x14ac:dyDescent="0.25">
      <c r="C93" s="65"/>
    </row>
    <row r="94" spans="3:8" x14ac:dyDescent="0.25">
      <c r="C94" s="64" t="s">
        <v>72</v>
      </c>
      <c r="D94" s="46">
        <f>'Abteilung 1'!$H164</f>
        <v>2</v>
      </c>
      <c r="F94" s="46">
        <f>'Abteilung 2'!$H164</f>
        <v>2</v>
      </c>
      <c r="H94" s="46">
        <f>'Abteilung 3'!$H164</f>
        <v>2</v>
      </c>
    </row>
    <row r="95" spans="3:8" ht="8.1" customHeight="1" x14ac:dyDescent="0.25">
      <c r="C95" s="65"/>
    </row>
    <row r="96" spans="3:8" x14ac:dyDescent="0.25">
      <c r="C96" s="64" t="s">
        <v>75</v>
      </c>
      <c r="D96" s="46">
        <f>'Abteilung 1'!$H166</f>
        <v>2</v>
      </c>
      <c r="F96" s="46">
        <f>'Abteilung 2'!$H166</f>
        <v>2</v>
      </c>
      <c r="H96" s="46">
        <f>'Abteilung 3'!$H166</f>
        <v>2</v>
      </c>
    </row>
    <row r="97" spans="3:8" ht="8.1" customHeight="1" x14ac:dyDescent="0.25">
      <c r="C97" s="65"/>
    </row>
    <row r="98" spans="3:8" x14ac:dyDescent="0.25">
      <c r="C98" s="64" t="s">
        <v>73</v>
      </c>
      <c r="D98" s="46">
        <f>'Abteilung 1'!$H168</f>
        <v>1</v>
      </c>
      <c r="F98" s="46">
        <f>'Abteilung 2'!$H168</f>
        <v>1</v>
      </c>
      <c r="H98" s="46">
        <f>'Abteilung 3'!$H168</f>
        <v>1</v>
      </c>
    </row>
    <row r="99" spans="3:8" ht="8.1" customHeight="1" x14ac:dyDescent="0.25">
      <c r="C99" s="65"/>
    </row>
    <row r="100" spans="3:8" ht="15" customHeight="1" x14ac:dyDescent="0.25">
      <c r="C100" s="72" t="s">
        <v>74</v>
      </c>
    </row>
    <row r="101" spans="3:8" ht="8.1" customHeight="1" x14ac:dyDescent="0.25"/>
    <row r="102" spans="3:8" x14ac:dyDescent="0.25">
      <c r="C102" s="46" t="s">
        <v>146</v>
      </c>
      <c r="D102" s="46">
        <f>'Abteilung 1'!$H173</f>
        <v>1</v>
      </c>
      <c r="F102" s="46">
        <f>'Abteilung 2'!$H173</f>
        <v>1</v>
      </c>
      <c r="H102" s="46">
        <f>'Abteilung 3'!$H173</f>
        <v>1</v>
      </c>
    </row>
    <row r="103" spans="3:8" ht="8.1" customHeight="1" x14ac:dyDescent="0.25"/>
    <row r="104" spans="3:8" x14ac:dyDescent="0.25">
      <c r="C104" s="46" t="s">
        <v>147</v>
      </c>
      <c r="D104" s="46">
        <f>'Abteilung 1'!$H175</f>
        <v>1</v>
      </c>
      <c r="F104" s="46">
        <f>'Abteilung 2'!$H175</f>
        <v>1</v>
      </c>
      <c r="H104" s="46">
        <f>'Abteilung 3'!$H175</f>
        <v>1</v>
      </c>
    </row>
    <row r="105" spans="3:8" ht="8.1" customHeight="1" x14ac:dyDescent="0.25"/>
    <row r="106" spans="3:8" x14ac:dyDescent="0.25">
      <c r="C106" s="46" t="s">
        <v>148</v>
      </c>
      <c r="D106" s="46">
        <f>'Abteilung 1'!$H177</f>
        <v>1</v>
      </c>
      <c r="F106" s="46">
        <f>'Abteilung 2'!$H177</f>
        <v>1</v>
      </c>
      <c r="H106" s="46">
        <f>'Abteilung 3'!$H177</f>
        <v>1</v>
      </c>
    </row>
    <row r="108" spans="3:8" s="68" customFormat="1" ht="18.75" x14ac:dyDescent="0.25">
      <c r="C108" s="69" t="s">
        <v>119</v>
      </c>
      <c r="D108" s="58">
        <f>'Abteilung 1'!$H$180</f>
        <v>0.8</v>
      </c>
      <c r="F108" s="58">
        <f>'Abteilung 2'!$H$180</f>
        <v>0.8</v>
      </c>
      <c r="H108" s="58">
        <f>'Abteilung 3'!$H$180</f>
        <v>0.8</v>
      </c>
    </row>
    <row r="109" spans="3:8" ht="8.1" customHeight="1" x14ac:dyDescent="0.25"/>
    <row r="110" spans="3:8" x14ac:dyDescent="0.25">
      <c r="C110" s="65" t="s">
        <v>1</v>
      </c>
      <c r="D110" s="58">
        <f>'Abteilung 1'!$L$180</f>
        <v>1.1000000000000001</v>
      </c>
      <c r="F110" s="58">
        <f>'Abteilung 2'!$L$180</f>
        <v>1.1000000000000001</v>
      </c>
      <c r="H110" s="58">
        <f>'Abteilung 3'!$L$180</f>
        <v>1.1000000000000001</v>
      </c>
    </row>
    <row r="111" spans="3:8" ht="8.1" customHeight="1" x14ac:dyDescent="0.25">
      <c r="C111" s="65"/>
    </row>
    <row r="112" spans="3:8" x14ac:dyDescent="0.25">
      <c r="C112" s="65" t="s">
        <v>2</v>
      </c>
      <c r="D112" s="58">
        <f>'Abteilung 1'!$P$180</f>
        <v>0.9</v>
      </c>
      <c r="F112" s="58">
        <f>'Abteilung 2'!$P$180</f>
        <v>0.9</v>
      </c>
      <c r="H112" s="58">
        <f>'Abteilung 3'!$P$180</f>
        <v>0.9</v>
      </c>
    </row>
    <row r="113" spans="3:8" ht="8.1" customHeight="1" x14ac:dyDescent="0.25">
      <c r="C113" s="65"/>
    </row>
    <row r="114" spans="3:8" x14ac:dyDescent="0.25">
      <c r="C114" s="65" t="s">
        <v>3</v>
      </c>
      <c r="D114" s="58">
        <f>'Abteilung 1'!$T$180</f>
        <v>0.8</v>
      </c>
      <c r="F114" s="58">
        <f>'Abteilung 2'!$T$180</f>
        <v>0.8</v>
      </c>
      <c r="H114" s="58">
        <f>'Abteilung 3'!$T$180</f>
        <v>0.8</v>
      </c>
    </row>
    <row r="115" spans="3:8" ht="8.1" customHeight="1" x14ac:dyDescent="0.25">
      <c r="C115" s="65"/>
    </row>
    <row r="116" spans="3:8" x14ac:dyDescent="0.25">
      <c r="C116" s="65" t="s">
        <v>4</v>
      </c>
      <c r="D116" s="58">
        <f>'Abteilung 1'!$X$180</f>
        <v>0</v>
      </c>
      <c r="F116" s="58">
        <f>'Abteilung 2'!$X$180</f>
        <v>0</v>
      </c>
      <c r="H116" s="58">
        <f>'Abteilung 3'!$X$180</f>
        <v>0</v>
      </c>
    </row>
    <row r="117" spans="3:8" ht="8.1" customHeight="1" x14ac:dyDescent="0.25">
      <c r="C117" s="65"/>
    </row>
    <row r="118" spans="3:8" x14ac:dyDescent="0.25">
      <c r="C118" s="65" t="s">
        <v>5</v>
      </c>
      <c r="D118" s="58">
        <f>'Abteilung 1'!$AB$180</f>
        <v>1.4</v>
      </c>
      <c r="F118" s="58">
        <f>'Abteilung 2'!$AB$180</f>
        <v>1.4</v>
      </c>
      <c r="H118" s="58">
        <f>'Abteilung 3'!$AB$180</f>
        <v>1.4</v>
      </c>
    </row>
  </sheetData>
  <mergeCells count="8">
    <mergeCell ref="C9:C10"/>
    <mergeCell ref="C44:C45"/>
    <mergeCell ref="C47:C48"/>
    <mergeCell ref="C78:C79"/>
    <mergeCell ref="C56:C57"/>
    <mergeCell ref="C59:C60"/>
    <mergeCell ref="C50:C51"/>
    <mergeCell ref="C53:C54"/>
  </mergeCells>
  <conditionalFormatting sqref="D110 D112 D114 D116 D118 D102 D104 D106 D96 D92 D94 D98 D78 D76 D74 D62 D59 D56 D53 D50 D47 D44 D19 D9">
    <cfRule type="cellIs" dxfId="89" priority="208" operator="equal">
      <formula>2</formula>
    </cfRule>
    <cfRule type="cellIs" dxfId="88" priority="209" operator="equal">
      <formula>0</formula>
    </cfRule>
    <cfRule type="cellIs" dxfId="87" priority="210" operator="equal">
      <formula>1</formula>
    </cfRule>
  </conditionalFormatting>
  <conditionalFormatting sqref="D110 D112 D114 D116 D118 D90 D72 D29 D7 D5">
    <cfRule type="cellIs" dxfId="86" priority="205" operator="between">
      <formula>0.5</formula>
      <formula>1.4</formula>
    </cfRule>
    <cfRule type="cellIs" dxfId="85" priority="206" operator="greaterThanOrEqual">
      <formula>1.5</formula>
    </cfRule>
    <cfRule type="cellIs" dxfId="84" priority="207" operator="lessThan">
      <formula>0.5</formula>
    </cfRule>
  </conditionalFormatting>
  <conditionalFormatting sqref="F110 F112 F114 F116 F118 F102 F104 F106 F96 F92 F94 F98 F78 F76 F74 F62 F59 F56 F53 F50 F47 F44 F19 F9">
    <cfRule type="cellIs" dxfId="83" priority="76" operator="equal">
      <formula>2</formula>
    </cfRule>
    <cfRule type="cellIs" dxfId="82" priority="77" operator="equal">
      <formula>0</formula>
    </cfRule>
    <cfRule type="cellIs" dxfId="81" priority="78" operator="equal">
      <formula>1</formula>
    </cfRule>
  </conditionalFormatting>
  <conditionalFormatting sqref="F110 F112 F114 F116 F118 F90 F72 F29 F7 F5">
    <cfRule type="cellIs" dxfId="80" priority="73" operator="between">
      <formula>0.5</formula>
      <formula>1.4</formula>
    </cfRule>
    <cfRule type="cellIs" dxfId="79" priority="74" operator="greaterThanOrEqual">
      <formula>1.5</formula>
    </cfRule>
    <cfRule type="cellIs" dxfId="78" priority="75" operator="lessThan">
      <formula>0.5</formula>
    </cfRule>
  </conditionalFormatting>
  <conditionalFormatting sqref="H110 H112 H114 H116 H118 H102 H104 H106 H96 H92 H94 H98 H78 H76 H74 H62 H59 H56 H53 H50 H47 H44 H19 H9">
    <cfRule type="cellIs" dxfId="77" priority="70" operator="equal">
      <formula>2</formula>
    </cfRule>
    <cfRule type="cellIs" dxfId="76" priority="71" operator="equal">
      <formula>0</formula>
    </cfRule>
    <cfRule type="cellIs" dxfId="75" priority="72" operator="equal">
      <formula>1</formula>
    </cfRule>
  </conditionalFormatting>
  <conditionalFormatting sqref="H110 H112 H114 H116 H118 H90 H72 H29 H7 H5">
    <cfRule type="cellIs" dxfId="74" priority="67" operator="between">
      <formula>0.5</formula>
      <formula>1.4</formula>
    </cfRule>
    <cfRule type="cellIs" dxfId="73" priority="68" operator="greaterThanOrEqual">
      <formula>1.5</formula>
    </cfRule>
    <cfRule type="cellIs" dxfId="72" priority="69" operator="lessThan">
      <formula>0.5</formula>
    </cfRule>
  </conditionalFormatting>
  <conditionalFormatting sqref="D108">
    <cfRule type="cellIs" dxfId="71" priority="64" operator="equal">
      <formula>2</formula>
    </cfRule>
    <cfRule type="cellIs" dxfId="70" priority="65" operator="equal">
      <formula>0</formula>
    </cfRule>
    <cfRule type="cellIs" dxfId="69" priority="66" operator="equal">
      <formula>1</formula>
    </cfRule>
  </conditionalFormatting>
  <conditionalFormatting sqref="D108">
    <cfRule type="cellIs" dxfId="68" priority="61" operator="between">
      <formula>0.5</formula>
      <formula>1.4</formula>
    </cfRule>
    <cfRule type="cellIs" dxfId="67" priority="62" operator="greaterThanOrEqual">
      <formula>1.5</formula>
    </cfRule>
    <cfRule type="cellIs" dxfId="66" priority="63" operator="lessThan">
      <formula>0.5</formula>
    </cfRule>
  </conditionalFormatting>
  <conditionalFormatting sqref="F108">
    <cfRule type="cellIs" dxfId="65" priority="58" operator="equal">
      <formula>2</formula>
    </cfRule>
    <cfRule type="cellIs" dxfId="64" priority="59" operator="equal">
      <formula>0</formula>
    </cfRule>
    <cfRule type="cellIs" dxfId="63" priority="60" operator="equal">
      <formula>1</formula>
    </cfRule>
  </conditionalFormatting>
  <conditionalFormatting sqref="F108">
    <cfRule type="cellIs" dxfId="62" priority="55" operator="between">
      <formula>0.5</formula>
      <formula>1.4</formula>
    </cfRule>
    <cfRule type="cellIs" dxfId="61" priority="56" operator="greaterThanOrEqual">
      <formula>1.5</formula>
    </cfRule>
    <cfRule type="cellIs" dxfId="60" priority="57" operator="lessThan">
      <formula>0.5</formula>
    </cfRule>
  </conditionalFormatting>
  <conditionalFormatting sqref="H108">
    <cfRule type="cellIs" dxfId="59" priority="52" operator="equal">
      <formula>2</formula>
    </cfRule>
    <cfRule type="cellIs" dxfId="58" priority="53" operator="equal">
      <formula>0</formula>
    </cfRule>
    <cfRule type="cellIs" dxfId="57" priority="54" operator="equal">
      <formula>1</formula>
    </cfRule>
  </conditionalFormatting>
  <conditionalFormatting sqref="H108">
    <cfRule type="cellIs" dxfId="56" priority="49" operator="between">
      <formula>0.5</formula>
      <formula>1.4</formula>
    </cfRule>
    <cfRule type="cellIs" dxfId="55" priority="50" operator="greaterThanOrEqual">
      <formula>1.5</formula>
    </cfRule>
    <cfRule type="cellIs" dxfId="54" priority="51" operator="lessThan">
      <formula>0.5</formula>
    </cfRule>
  </conditionalFormatting>
  <conditionalFormatting sqref="F110 F112 F114 F116 F118 F102 F104 F106 F96 F92 F94 F98 F78 F76 F74 F62 F59 F56 F53 F50 F47 F44 F19 F9">
    <cfRule type="cellIs" dxfId="53" priority="46" operator="equal">
      <formula>2</formula>
    </cfRule>
    <cfRule type="cellIs" dxfId="52" priority="47" operator="equal">
      <formula>0</formula>
    </cfRule>
    <cfRule type="cellIs" dxfId="51" priority="48" operator="equal">
      <formula>1</formula>
    </cfRule>
  </conditionalFormatting>
  <conditionalFormatting sqref="F110 F112 F114 F116 F118 F90 F72 F29 F7 F5">
    <cfRule type="cellIs" dxfId="50" priority="43" operator="between">
      <formula>0.5</formula>
      <formula>1.4</formula>
    </cfRule>
    <cfRule type="cellIs" dxfId="49" priority="44" operator="greaterThanOrEqual">
      <formula>1.5</formula>
    </cfRule>
    <cfRule type="cellIs" dxfId="48" priority="45" operator="lessThan">
      <formula>0.5</formula>
    </cfRule>
  </conditionalFormatting>
  <conditionalFormatting sqref="F108">
    <cfRule type="cellIs" dxfId="47" priority="40" operator="equal">
      <formula>2</formula>
    </cfRule>
    <cfRule type="cellIs" dxfId="46" priority="41" operator="equal">
      <formula>0</formula>
    </cfRule>
    <cfRule type="cellIs" dxfId="45" priority="42" operator="equal">
      <formula>1</formula>
    </cfRule>
  </conditionalFormatting>
  <conditionalFormatting sqref="F108">
    <cfRule type="cellIs" dxfId="44" priority="37" operator="between">
      <formula>0.5</formula>
      <formula>1.4</formula>
    </cfRule>
    <cfRule type="cellIs" dxfId="43" priority="38" operator="greaterThanOrEqual">
      <formula>1.5</formula>
    </cfRule>
    <cfRule type="cellIs" dxfId="42" priority="39" operator="lessThan">
      <formula>0.5</formula>
    </cfRule>
  </conditionalFormatting>
  <conditionalFormatting sqref="H110 H112 H114 H116 H118 H102 H104 H106 H96 H92 H94 H98 H78 H76 H74 H62 H59 H56 H53 H50 H47 H44 H19 H9">
    <cfRule type="cellIs" dxfId="41" priority="34" operator="equal">
      <formula>2</formula>
    </cfRule>
    <cfRule type="cellIs" dxfId="40" priority="35" operator="equal">
      <formula>0</formula>
    </cfRule>
    <cfRule type="cellIs" dxfId="39" priority="36" operator="equal">
      <formula>1</formula>
    </cfRule>
  </conditionalFormatting>
  <conditionalFormatting sqref="H110 H112 H114 H116 H118 H90 H72 H29 H7 H5">
    <cfRule type="cellIs" dxfId="38" priority="31" operator="between">
      <formula>0.5</formula>
      <formula>1.4</formula>
    </cfRule>
    <cfRule type="cellIs" dxfId="37" priority="32" operator="greaterThanOrEqual">
      <formula>1.5</formula>
    </cfRule>
    <cfRule type="cellIs" dxfId="36" priority="33" operator="lessThan">
      <formula>0.5</formula>
    </cfRule>
  </conditionalFormatting>
  <conditionalFormatting sqref="H108">
    <cfRule type="cellIs" dxfId="35" priority="28" operator="equal">
      <formula>2</formula>
    </cfRule>
    <cfRule type="cellIs" dxfId="34" priority="29" operator="equal">
      <formula>0</formula>
    </cfRule>
    <cfRule type="cellIs" dxfId="33" priority="30" operator="equal">
      <formula>1</formula>
    </cfRule>
  </conditionalFormatting>
  <conditionalFormatting sqref="H108">
    <cfRule type="cellIs" dxfId="32" priority="25" operator="between">
      <formula>0.5</formula>
      <formula>1.4</formula>
    </cfRule>
    <cfRule type="cellIs" dxfId="31" priority="26" operator="greaterThanOrEqual">
      <formula>1.5</formula>
    </cfRule>
    <cfRule type="cellIs" dxfId="30" priority="27" operator="lessThan">
      <formula>0.5</formula>
    </cfRule>
  </conditionalFormatting>
  <conditionalFormatting sqref="F110 F112 F114 F116 F118 F102 F104 F106 F96 F92 F94 F98 F78 F76 F74 F62 F59 F56 F53 F50 F47 F44 F19 F9">
    <cfRule type="cellIs" dxfId="29" priority="22" operator="equal">
      <formula>2</formula>
    </cfRule>
    <cfRule type="cellIs" dxfId="28" priority="23" operator="equal">
      <formula>0</formula>
    </cfRule>
    <cfRule type="cellIs" dxfId="27" priority="24" operator="equal">
      <formula>1</formula>
    </cfRule>
  </conditionalFormatting>
  <conditionalFormatting sqref="F110 F112 F114 F116 F118 F90 F72 F29 F7 F5">
    <cfRule type="cellIs" dxfId="26" priority="19" operator="between">
      <formula>0.5</formula>
      <formula>1.4</formula>
    </cfRule>
    <cfRule type="cellIs" dxfId="25" priority="20" operator="greaterThanOrEqual">
      <formula>1.5</formula>
    </cfRule>
    <cfRule type="cellIs" dxfId="24" priority="21" operator="lessThan">
      <formula>0.5</formula>
    </cfRule>
  </conditionalFormatting>
  <conditionalFormatting sqref="F108">
    <cfRule type="cellIs" dxfId="23" priority="16" operator="equal">
      <formula>2</formula>
    </cfRule>
    <cfRule type="cellIs" dxfId="22" priority="17" operator="equal">
      <formula>0</formula>
    </cfRule>
    <cfRule type="cellIs" dxfId="21" priority="18" operator="equal">
      <formula>1</formula>
    </cfRule>
  </conditionalFormatting>
  <conditionalFormatting sqref="F108">
    <cfRule type="cellIs" dxfId="20" priority="13" operator="between">
      <formula>0.5</formula>
      <formula>1.4</formula>
    </cfRule>
    <cfRule type="cellIs" dxfId="19" priority="14" operator="greaterThanOrEqual">
      <formula>1.5</formula>
    </cfRule>
    <cfRule type="cellIs" dxfId="18" priority="15" operator="lessThan">
      <formula>0.5</formula>
    </cfRule>
  </conditionalFormatting>
  <conditionalFormatting sqref="H110 H112 H114 H116 H118 H102 H104 H106 H96 H92 H94 H98 H78 H76 H74 H62 H59 H56 H53 H50 H47 H44 H19 H9">
    <cfRule type="cellIs" dxfId="17" priority="10" operator="equal">
      <formula>2</formula>
    </cfRule>
    <cfRule type="cellIs" dxfId="16" priority="11" operator="equal">
      <formula>0</formula>
    </cfRule>
    <cfRule type="cellIs" dxfId="15" priority="12" operator="equal">
      <formula>1</formula>
    </cfRule>
  </conditionalFormatting>
  <conditionalFormatting sqref="H110 H112 H114 H116 H118 H90 H72 H29 H7 H5">
    <cfRule type="cellIs" dxfId="14" priority="7" operator="between">
      <formula>0.5</formula>
      <formula>1.4</formula>
    </cfRule>
    <cfRule type="cellIs" dxfId="13" priority="8" operator="greaterThanOrEqual">
      <formula>1.5</formula>
    </cfRule>
    <cfRule type="cellIs" dxfId="12" priority="9" operator="lessThan">
      <formula>0.5</formula>
    </cfRule>
  </conditionalFormatting>
  <conditionalFormatting sqref="H108">
    <cfRule type="cellIs" dxfId="11" priority="4" operator="equal">
      <formula>2</formula>
    </cfRule>
    <cfRule type="cellIs" dxfId="10" priority="5" operator="equal">
      <formula>0</formula>
    </cfRule>
    <cfRule type="cellIs" dxfId="9" priority="6" operator="equal">
      <formula>1</formula>
    </cfRule>
  </conditionalFormatting>
  <conditionalFormatting sqref="H108">
    <cfRule type="cellIs" dxfId="8" priority="1" operator="between">
      <formula>0.5</formula>
      <formula>1.4</formula>
    </cfRule>
    <cfRule type="cellIs" dxfId="7" priority="2" operator="greaterThanOrEqual">
      <formula>1.5</formula>
    </cfRule>
    <cfRule type="cellIs" dxfId="6" priority="3" operator="lessThan">
      <formula>0.5</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B2:Z245"/>
  <sheetViews>
    <sheetView tabSelected="1" zoomScale="85" zoomScaleNormal="85" workbookViewId="0">
      <selection activeCell="H218" sqref="H218"/>
    </sheetView>
  </sheetViews>
  <sheetFormatPr baseColWidth="10" defaultRowHeight="15" x14ac:dyDescent="0.25"/>
  <cols>
    <col min="1" max="1" width="5.7109375" style="1" customWidth="1"/>
    <col min="2" max="2" width="3.7109375" style="1" customWidth="1"/>
    <col min="3" max="3" width="36.7109375" style="1" customWidth="1"/>
    <col min="4" max="5" width="16.7109375" style="1" customWidth="1"/>
    <col min="6" max="6" width="6.7109375" style="1" customWidth="1"/>
    <col min="7" max="7" width="7.7109375" style="1" customWidth="1"/>
    <col min="8" max="9" width="3.7109375" style="2" customWidth="1"/>
    <col min="10" max="10" width="1.7109375" style="2" customWidth="1"/>
    <col min="11" max="11" width="7.7109375" style="1" customWidth="1"/>
    <col min="12" max="13" width="3.7109375" style="1" customWidth="1"/>
    <col min="14" max="14" width="1.7109375" style="1" customWidth="1"/>
    <col min="15" max="15" width="7.7109375" style="1" customWidth="1"/>
    <col min="16" max="17" width="3.7109375" style="1" customWidth="1"/>
    <col min="18" max="18" width="1.7109375" style="1" customWidth="1"/>
    <col min="19" max="19" width="7.7109375" style="1" customWidth="1"/>
    <col min="20" max="21" width="3.7109375" style="1" customWidth="1"/>
    <col min="22" max="22" width="1.7109375" style="1" customWidth="1"/>
    <col min="23" max="23" width="7.7109375" style="1" customWidth="1"/>
    <col min="24" max="24" width="3.7109375" style="1" customWidth="1"/>
    <col min="25" max="25" width="3.7109375" style="5" customWidth="1"/>
    <col min="26" max="26" width="1.7109375" style="1" customWidth="1"/>
    <col min="27" max="16384" width="11.42578125" style="1"/>
  </cols>
  <sheetData>
    <row r="2" spans="2:25" ht="31.5" x14ac:dyDescent="0.5">
      <c r="B2" s="40" t="s">
        <v>155</v>
      </c>
      <c r="H2" s="41" t="s">
        <v>156</v>
      </c>
    </row>
    <row r="3" spans="2:25" ht="32.25" thickBot="1" x14ac:dyDescent="0.55000000000000004">
      <c r="B3" s="40"/>
      <c r="H3" s="41"/>
    </row>
    <row r="4" spans="2:25" s="3" customFormat="1" ht="19.5" thickBot="1" x14ac:dyDescent="0.3">
      <c r="B4" s="35"/>
      <c r="C4" s="36" t="s">
        <v>80</v>
      </c>
      <c r="D4" s="37"/>
      <c r="E4" s="37"/>
      <c r="F4" s="37"/>
      <c r="G4" s="37"/>
      <c r="H4" s="38">
        <f>ROUND(AVERAGE(H6,H39,H119,H152,E178),1)</f>
        <v>1.4</v>
      </c>
      <c r="I4" s="39"/>
      <c r="J4" s="45"/>
      <c r="Y4" s="34"/>
    </row>
    <row r="5" spans="2:25" ht="15.75" thickBot="1" x14ac:dyDescent="0.3"/>
    <row r="6" spans="2:25" s="3" customFormat="1" ht="19.5" thickBot="1" x14ac:dyDescent="0.3">
      <c r="B6" s="35"/>
      <c r="C6" s="36" t="s">
        <v>0</v>
      </c>
      <c r="D6" s="37"/>
      <c r="E6" s="37"/>
      <c r="F6" s="37"/>
      <c r="G6" s="37"/>
      <c r="H6" s="38">
        <f>ROUND(AVERAGE(H8,H19),1)</f>
        <v>2</v>
      </c>
      <c r="I6" s="39"/>
      <c r="J6" s="45"/>
      <c r="Y6" s="34"/>
    </row>
    <row r="7" spans="2:25" x14ac:dyDescent="0.25">
      <c r="B7" s="4"/>
      <c r="C7" s="5"/>
      <c r="D7" s="5"/>
      <c r="E7" s="5"/>
      <c r="F7" s="5"/>
      <c r="G7" s="5"/>
      <c r="H7" s="6"/>
      <c r="I7" s="7"/>
      <c r="J7" s="6"/>
    </row>
    <row r="8" spans="2:25" x14ac:dyDescent="0.25">
      <c r="B8" s="4"/>
      <c r="C8" s="92" t="s">
        <v>85</v>
      </c>
      <c r="D8" s="92"/>
      <c r="E8" s="92"/>
      <c r="F8" s="92"/>
      <c r="G8" s="5"/>
      <c r="H8" s="6">
        <f>IF(I8&lt;4,0,2)</f>
        <v>2</v>
      </c>
      <c r="I8" s="7">
        <f>SUM(I13:I16)</f>
        <v>4</v>
      </c>
      <c r="J8" s="6"/>
    </row>
    <row r="9" spans="2:25" x14ac:dyDescent="0.25">
      <c r="B9" s="4"/>
      <c r="C9" s="92"/>
      <c r="D9" s="92"/>
      <c r="E9" s="92"/>
      <c r="F9" s="92"/>
      <c r="G9" s="5"/>
      <c r="H9" s="6"/>
      <c r="I9" s="7"/>
      <c r="J9" s="6"/>
    </row>
    <row r="10" spans="2:25" ht="8.1" customHeight="1" x14ac:dyDescent="0.25">
      <c r="B10" s="4"/>
      <c r="C10" s="5"/>
      <c r="D10" s="5"/>
      <c r="E10" s="5"/>
      <c r="F10" s="5"/>
      <c r="G10" s="5"/>
      <c r="H10" s="6"/>
      <c r="I10" s="7"/>
      <c r="J10" s="6"/>
    </row>
    <row r="11" spans="2:25" ht="15" customHeight="1" x14ac:dyDescent="0.25">
      <c r="B11" s="4"/>
      <c r="C11" s="53" t="s">
        <v>86</v>
      </c>
      <c r="D11" s="53" t="s">
        <v>87</v>
      </c>
      <c r="E11" s="53" t="s">
        <v>88</v>
      </c>
      <c r="G11" s="5"/>
      <c r="H11" s="6"/>
      <c r="I11" s="7"/>
      <c r="J11" s="6"/>
    </row>
    <row r="12" spans="2:25" x14ac:dyDescent="0.25">
      <c r="B12" s="4"/>
      <c r="C12" s="54"/>
      <c r="D12" s="55">
        <v>3</v>
      </c>
      <c r="E12" s="55">
        <v>15</v>
      </c>
      <c r="G12" s="5"/>
      <c r="H12" s="6" t="b">
        <v>1</v>
      </c>
      <c r="I12" s="7">
        <f>IF(H12=TRUE,1,0)</f>
        <v>1</v>
      </c>
      <c r="J12" s="6"/>
    </row>
    <row r="13" spans="2:25" x14ac:dyDescent="0.25">
      <c r="B13" s="4"/>
      <c r="C13" s="54"/>
      <c r="D13" s="55">
        <v>6</v>
      </c>
      <c r="E13" s="55">
        <v>20</v>
      </c>
      <c r="G13" s="5"/>
      <c r="H13" s="6" t="b">
        <v>1</v>
      </c>
      <c r="I13" s="7">
        <f t="shared" ref="I13:I16" si="0">IF(H13=TRUE,1,0)</f>
        <v>1</v>
      </c>
      <c r="J13" s="6"/>
    </row>
    <row r="14" spans="2:25" x14ac:dyDescent="0.25">
      <c r="B14" s="4"/>
      <c r="C14" s="54"/>
      <c r="D14" s="55">
        <v>4</v>
      </c>
      <c r="E14" s="55">
        <v>16</v>
      </c>
      <c r="G14" s="5"/>
      <c r="H14" s="6" t="b">
        <v>1</v>
      </c>
      <c r="I14" s="7">
        <f t="shared" si="0"/>
        <v>1</v>
      </c>
      <c r="J14" s="6"/>
    </row>
    <row r="15" spans="2:25" x14ac:dyDescent="0.25">
      <c r="B15" s="4"/>
      <c r="C15" s="54"/>
      <c r="D15" s="55">
        <v>3</v>
      </c>
      <c r="E15" s="55">
        <v>9</v>
      </c>
      <c r="G15" s="5"/>
      <c r="H15" s="6" t="b">
        <v>1</v>
      </c>
      <c r="I15" s="7">
        <f t="shared" si="0"/>
        <v>1</v>
      </c>
      <c r="J15" s="6"/>
    </row>
    <row r="16" spans="2:25" x14ac:dyDescent="0.25">
      <c r="B16" s="4"/>
      <c r="C16" s="54"/>
      <c r="D16" s="55">
        <v>1</v>
      </c>
      <c r="E16" s="55">
        <v>19</v>
      </c>
      <c r="G16" s="5"/>
      <c r="H16" s="6" t="b">
        <v>1</v>
      </c>
      <c r="I16" s="7">
        <f t="shared" si="0"/>
        <v>1</v>
      </c>
      <c r="J16" s="6"/>
    </row>
    <row r="17" spans="2:10" ht="15.75" thickBot="1" x14ac:dyDescent="0.3">
      <c r="B17" s="4"/>
      <c r="C17" s="48" t="s">
        <v>122</v>
      </c>
      <c r="D17" s="56">
        <f>SUM(D12:D15)</f>
        <v>16</v>
      </c>
      <c r="E17" s="56">
        <f>SUM(E12:E15)</f>
        <v>60</v>
      </c>
      <c r="G17" s="5"/>
      <c r="H17" s="6"/>
      <c r="I17" s="7"/>
      <c r="J17" s="6"/>
    </row>
    <row r="18" spans="2:10" ht="15.75" thickTop="1" x14ac:dyDescent="0.25">
      <c r="B18" s="4"/>
      <c r="C18" s="5"/>
      <c r="D18" s="5"/>
      <c r="E18" s="5"/>
      <c r="F18" s="5"/>
      <c r="G18" s="5"/>
      <c r="H18" s="6"/>
      <c r="I18" s="7"/>
      <c r="J18" s="6"/>
    </row>
    <row r="19" spans="2:10" x14ac:dyDescent="0.25">
      <c r="B19" s="4"/>
      <c r="C19" s="8" t="s">
        <v>24</v>
      </c>
      <c r="D19" s="5"/>
      <c r="E19" s="5"/>
      <c r="F19" s="5"/>
      <c r="G19" s="5"/>
      <c r="H19" s="6">
        <f>IF(I19&gt;4,0,2)</f>
        <v>2</v>
      </c>
      <c r="I19" s="7">
        <f>MAX(F22:F26)</f>
        <v>4</v>
      </c>
      <c r="J19" s="6"/>
    </row>
    <row r="20" spans="2:10" ht="8.1" customHeight="1" x14ac:dyDescent="0.25">
      <c r="B20" s="4"/>
      <c r="C20" s="5"/>
      <c r="D20" s="5"/>
      <c r="E20" s="5"/>
      <c r="F20" s="5"/>
      <c r="G20" s="5"/>
      <c r="H20" s="6"/>
      <c r="I20" s="7"/>
      <c r="J20" s="6"/>
    </row>
    <row r="21" spans="2:10" x14ac:dyDescent="0.25">
      <c r="B21" s="4"/>
      <c r="C21" s="8" t="s">
        <v>6</v>
      </c>
      <c r="D21" s="8" t="s">
        <v>7</v>
      </c>
      <c r="E21" s="5"/>
      <c r="F21" s="5"/>
      <c r="G21" s="5"/>
      <c r="H21" s="6"/>
      <c r="I21" s="7"/>
      <c r="J21" s="6"/>
    </row>
    <row r="22" spans="2:10" x14ac:dyDescent="0.25">
      <c r="B22" s="4"/>
      <c r="C22" s="33" t="s">
        <v>8</v>
      </c>
      <c r="D22" s="42" t="s">
        <v>1</v>
      </c>
      <c r="E22" s="6" t="s">
        <v>1</v>
      </c>
      <c r="F22" s="6">
        <f>COUNTIF($D$22:$D$36,E22)</f>
        <v>2</v>
      </c>
      <c r="G22" s="5"/>
      <c r="H22" s="6"/>
      <c r="I22" s="7"/>
      <c r="J22" s="6"/>
    </row>
    <row r="23" spans="2:10" x14ac:dyDescent="0.25">
      <c r="B23" s="4"/>
      <c r="C23" s="33" t="s">
        <v>9</v>
      </c>
      <c r="D23" s="42" t="s">
        <v>1</v>
      </c>
      <c r="E23" s="6" t="s">
        <v>2</v>
      </c>
      <c r="F23" s="6">
        <f t="shared" ref="F23:F26" si="1">COUNTIF($D$22:$D$36,E23)</f>
        <v>4</v>
      </c>
      <c r="G23" s="5"/>
      <c r="H23" s="6"/>
      <c r="I23" s="7"/>
      <c r="J23" s="6"/>
    </row>
    <row r="24" spans="2:10" x14ac:dyDescent="0.25">
      <c r="B24" s="4"/>
      <c r="C24" s="33" t="s">
        <v>10</v>
      </c>
      <c r="D24" s="42" t="s">
        <v>2</v>
      </c>
      <c r="E24" s="6" t="s">
        <v>3</v>
      </c>
      <c r="F24" s="6">
        <f t="shared" si="1"/>
        <v>4</v>
      </c>
      <c r="G24" s="5"/>
      <c r="H24" s="6"/>
      <c r="I24" s="7"/>
      <c r="J24" s="6"/>
    </row>
    <row r="25" spans="2:10" x14ac:dyDescent="0.25">
      <c r="B25" s="4"/>
      <c r="C25" s="33" t="s">
        <v>11</v>
      </c>
      <c r="D25" s="42" t="s">
        <v>2</v>
      </c>
      <c r="E25" s="6" t="s">
        <v>4</v>
      </c>
      <c r="F25" s="6">
        <f t="shared" si="1"/>
        <v>2</v>
      </c>
      <c r="G25" s="5"/>
      <c r="H25" s="6"/>
      <c r="I25" s="7"/>
      <c r="J25" s="6"/>
    </row>
    <row r="26" spans="2:10" x14ac:dyDescent="0.25">
      <c r="B26" s="4"/>
      <c r="C26" s="33" t="s">
        <v>12</v>
      </c>
      <c r="D26" s="42" t="s">
        <v>2</v>
      </c>
      <c r="E26" s="6" t="s">
        <v>5</v>
      </c>
      <c r="F26" s="6">
        <f t="shared" si="1"/>
        <v>3</v>
      </c>
      <c r="G26" s="5"/>
      <c r="H26" s="6"/>
      <c r="I26" s="7"/>
      <c r="J26" s="6"/>
    </row>
    <row r="27" spans="2:10" x14ac:dyDescent="0.25">
      <c r="B27" s="4"/>
      <c r="C27" s="33" t="s">
        <v>13</v>
      </c>
      <c r="D27" s="42" t="s">
        <v>2</v>
      </c>
      <c r="E27" s="6" t="s">
        <v>23</v>
      </c>
      <c r="F27" s="6">
        <f>COUNTIF($D$22:$D$36,"")</f>
        <v>0</v>
      </c>
      <c r="G27" s="5"/>
      <c r="H27" s="6"/>
      <c r="I27" s="7"/>
      <c r="J27" s="6"/>
    </row>
    <row r="28" spans="2:10" x14ac:dyDescent="0.25">
      <c r="B28" s="4"/>
      <c r="C28" s="33" t="s">
        <v>14</v>
      </c>
      <c r="D28" s="42" t="s">
        <v>3</v>
      </c>
      <c r="E28" s="5"/>
      <c r="F28" s="5"/>
      <c r="G28" s="5"/>
      <c r="H28" s="6"/>
      <c r="I28" s="7"/>
      <c r="J28" s="6"/>
    </row>
    <row r="29" spans="2:10" x14ac:dyDescent="0.25">
      <c r="B29" s="4"/>
      <c r="C29" s="33" t="s">
        <v>15</v>
      </c>
      <c r="D29" s="42" t="s">
        <v>3</v>
      </c>
      <c r="E29" s="5"/>
      <c r="F29" s="5"/>
      <c r="G29" s="5"/>
      <c r="H29" s="6"/>
      <c r="I29" s="7"/>
      <c r="J29" s="6"/>
    </row>
    <row r="30" spans="2:10" x14ac:dyDescent="0.25">
      <c r="B30" s="4"/>
      <c r="C30" s="33" t="s">
        <v>16</v>
      </c>
      <c r="D30" s="42" t="s">
        <v>3</v>
      </c>
      <c r="E30" s="5"/>
      <c r="F30" s="5"/>
      <c r="G30" s="5"/>
      <c r="H30" s="6"/>
      <c r="I30" s="7"/>
      <c r="J30" s="6"/>
    </row>
    <row r="31" spans="2:10" x14ac:dyDescent="0.25">
      <c r="B31" s="4"/>
      <c r="C31" s="33" t="s">
        <v>17</v>
      </c>
      <c r="D31" s="42" t="s">
        <v>3</v>
      </c>
      <c r="E31" s="5"/>
      <c r="F31" s="5"/>
      <c r="G31" s="5"/>
      <c r="H31" s="6"/>
      <c r="I31" s="7"/>
      <c r="J31" s="6"/>
    </row>
    <row r="32" spans="2:10" x14ac:dyDescent="0.25">
      <c r="B32" s="4"/>
      <c r="C32" s="33" t="s">
        <v>18</v>
      </c>
      <c r="D32" s="42" t="s">
        <v>4</v>
      </c>
      <c r="E32" s="5"/>
      <c r="F32" s="5"/>
      <c r="G32" s="5"/>
      <c r="H32" s="6"/>
      <c r="I32" s="7"/>
      <c r="J32" s="6"/>
    </row>
    <row r="33" spans="2:25" x14ac:dyDescent="0.25">
      <c r="B33" s="4"/>
      <c r="C33" s="33" t="s">
        <v>19</v>
      </c>
      <c r="D33" s="42" t="s">
        <v>4</v>
      </c>
      <c r="E33" s="5"/>
      <c r="F33" s="5"/>
      <c r="G33" s="5"/>
      <c r="H33" s="6"/>
      <c r="I33" s="7"/>
      <c r="J33" s="6"/>
    </row>
    <row r="34" spans="2:25" x14ac:dyDescent="0.25">
      <c r="B34" s="4"/>
      <c r="C34" s="33" t="s">
        <v>20</v>
      </c>
      <c r="D34" s="42" t="s">
        <v>5</v>
      </c>
      <c r="E34" s="5"/>
      <c r="F34" s="5"/>
      <c r="G34" s="5"/>
      <c r="H34" s="6"/>
      <c r="I34" s="7"/>
      <c r="J34" s="6"/>
    </row>
    <row r="35" spans="2:25" x14ac:dyDescent="0.25">
      <c r="B35" s="4"/>
      <c r="C35" s="33" t="s">
        <v>21</v>
      </c>
      <c r="D35" s="42" t="s">
        <v>5</v>
      </c>
      <c r="E35" s="5"/>
      <c r="F35" s="5"/>
      <c r="G35" s="5"/>
      <c r="H35" s="6"/>
      <c r="I35" s="7"/>
      <c r="J35" s="6"/>
    </row>
    <row r="36" spans="2:25" x14ac:dyDescent="0.25">
      <c r="B36" s="4"/>
      <c r="C36" s="33" t="s">
        <v>22</v>
      </c>
      <c r="D36" s="42" t="s">
        <v>5</v>
      </c>
      <c r="E36" s="5"/>
      <c r="F36" s="5"/>
      <c r="G36" s="5"/>
      <c r="H36" s="6"/>
      <c r="I36" s="7"/>
      <c r="J36" s="6"/>
    </row>
    <row r="37" spans="2:25" ht="15.75" thickBot="1" x14ac:dyDescent="0.3">
      <c r="B37" s="11"/>
      <c r="C37" s="12"/>
      <c r="D37" s="12"/>
      <c r="E37" s="12"/>
      <c r="F37" s="12"/>
      <c r="G37" s="12"/>
      <c r="H37" s="13"/>
      <c r="I37" s="14"/>
      <c r="J37" s="6"/>
    </row>
    <row r="38" spans="2:25" ht="15.75" thickBot="1" x14ac:dyDescent="0.3"/>
    <row r="39" spans="2:25" s="3" customFormat="1" ht="19.5" thickBot="1" x14ac:dyDescent="0.3">
      <c r="B39" s="35"/>
      <c r="C39" s="36" t="s">
        <v>26</v>
      </c>
      <c r="D39" s="37"/>
      <c r="E39" s="37"/>
      <c r="F39" s="37"/>
      <c r="G39" s="37"/>
      <c r="H39" s="38">
        <f>ROUND(AVERAGE(H54,H61,H69,H77,H85,H93,H101),1)</f>
        <v>0</v>
      </c>
      <c r="I39" s="39"/>
      <c r="J39" s="45"/>
      <c r="Y39" s="34"/>
    </row>
    <row r="40" spans="2:25" x14ac:dyDescent="0.25">
      <c r="B40" s="15"/>
      <c r="C40" s="16"/>
      <c r="D40" s="16"/>
      <c r="E40" s="16"/>
      <c r="F40" s="16"/>
      <c r="G40" s="16"/>
      <c r="H40" s="17"/>
      <c r="I40" s="18"/>
      <c r="J40" s="6"/>
    </row>
    <row r="41" spans="2:25" x14ac:dyDescent="0.25">
      <c r="B41" s="4"/>
      <c r="C41" s="93" t="s">
        <v>27</v>
      </c>
      <c r="D41" s="93"/>
      <c r="E41" s="93"/>
      <c r="F41" s="93"/>
      <c r="G41" s="5"/>
      <c r="H41" s="6"/>
      <c r="I41" s="7"/>
      <c r="J41" s="6"/>
    </row>
    <row r="42" spans="2:25" ht="8.1" customHeight="1" x14ac:dyDescent="0.25">
      <c r="B42" s="4"/>
      <c r="C42" s="5"/>
      <c r="D42" s="5"/>
      <c r="E42" s="5"/>
      <c r="F42" s="5"/>
      <c r="G42" s="5"/>
      <c r="H42" s="6"/>
      <c r="I42" s="7"/>
      <c r="J42" s="6"/>
    </row>
    <row r="43" spans="2:25" x14ac:dyDescent="0.25">
      <c r="B43" s="4"/>
      <c r="C43" s="33" t="s">
        <v>36</v>
      </c>
      <c r="D43" s="33" t="s">
        <v>37</v>
      </c>
      <c r="E43" s="5"/>
      <c r="F43" s="5"/>
      <c r="G43" s="5"/>
      <c r="H43" s="6"/>
      <c r="I43" s="7"/>
      <c r="J43" s="6"/>
    </row>
    <row r="44" spans="2:25" x14ac:dyDescent="0.25">
      <c r="B44" s="4"/>
      <c r="C44" s="5" t="s">
        <v>108</v>
      </c>
      <c r="D44" s="42" t="s">
        <v>28</v>
      </c>
      <c r="E44" s="6" t="s">
        <v>28</v>
      </c>
      <c r="F44" s="5"/>
      <c r="G44" s="5"/>
      <c r="H44" s="6"/>
      <c r="I44" s="7"/>
      <c r="J44" s="6"/>
    </row>
    <row r="45" spans="2:25" x14ac:dyDescent="0.25">
      <c r="B45" s="4"/>
      <c r="C45" s="5" t="s">
        <v>32</v>
      </c>
      <c r="D45" s="42" t="s">
        <v>29</v>
      </c>
      <c r="E45" s="6" t="s">
        <v>29</v>
      </c>
      <c r="F45" s="5"/>
      <c r="G45" s="5"/>
      <c r="H45" s="6"/>
      <c r="I45" s="7"/>
      <c r="J45" s="6"/>
    </row>
    <row r="46" spans="2:25" x14ac:dyDescent="0.25">
      <c r="B46" s="4"/>
      <c r="C46" s="5" t="s">
        <v>33</v>
      </c>
      <c r="D46" s="42" t="s">
        <v>30</v>
      </c>
      <c r="E46" s="6" t="s">
        <v>30</v>
      </c>
      <c r="F46" s="5"/>
      <c r="G46" s="5"/>
      <c r="H46" s="6"/>
      <c r="I46" s="7"/>
      <c r="J46" s="6"/>
    </row>
    <row r="47" spans="2:25" x14ac:dyDescent="0.25">
      <c r="B47" s="4"/>
      <c r="C47" s="5" t="s">
        <v>34</v>
      </c>
      <c r="D47" s="42" t="s">
        <v>31</v>
      </c>
      <c r="E47" s="6" t="s">
        <v>31</v>
      </c>
      <c r="F47" s="5"/>
      <c r="G47" s="5"/>
      <c r="H47" s="6"/>
      <c r="I47" s="7"/>
      <c r="J47" s="6"/>
    </row>
    <row r="48" spans="2:25" x14ac:dyDescent="0.25">
      <c r="B48" s="4"/>
      <c r="C48" s="5" t="s">
        <v>35</v>
      </c>
      <c r="D48" s="42" t="s">
        <v>28</v>
      </c>
      <c r="E48" s="5"/>
      <c r="F48" s="5"/>
      <c r="G48" s="5"/>
      <c r="H48" s="6"/>
      <c r="I48" s="7"/>
      <c r="J48" s="6"/>
    </row>
    <row r="49" spans="2:25" x14ac:dyDescent="0.25">
      <c r="B49" s="4"/>
      <c r="C49" s="1" t="s">
        <v>111</v>
      </c>
      <c r="D49" s="42" t="s">
        <v>29</v>
      </c>
      <c r="E49" s="5"/>
      <c r="F49" s="5"/>
      <c r="G49" s="5"/>
      <c r="H49" s="6"/>
      <c r="I49" s="7"/>
      <c r="J49" s="6"/>
    </row>
    <row r="50" spans="2:25" x14ac:dyDescent="0.25">
      <c r="B50" s="4"/>
      <c r="C50" s="1" t="s">
        <v>112</v>
      </c>
      <c r="D50" s="42" t="s">
        <v>29</v>
      </c>
      <c r="E50" s="5"/>
      <c r="F50" s="5"/>
      <c r="G50" s="5"/>
      <c r="H50" s="6"/>
      <c r="I50" s="7"/>
      <c r="J50" s="6"/>
    </row>
    <row r="51" spans="2:25" x14ac:dyDescent="0.25">
      <c r="B51" s="4"/>
      <c r="C51" s="5" t="s">
        <v>109</v>
      </c>
      <c r="D51" s="42" t="s">
        <v>29</v>
      </c>
      <c r="E51" s="5"/>
      <c r="F51" s="5"/>
      <c r="G51" s="5"/>
      <c r="H51" s="6"/>
      <c r="I51" s="7"/>
      <c r="J51" s="6"/>
    </row>
    <row r="52" spans="2:25" ht="15" customHeight="1" x14ac:dyDescent="0.25">
      <c r="B52" s="4"/>
      <c r="C52" s="5" t="s">
        <v>110</v>
      </c>
      <c r="D52" s="42" t="s">
        <v>29</v>
      </c>
      <c r="E52" s="5"/>
      <c r="F52" s="5"/>
      <c r="G52" s="5"/>
      <c r="H52" s="6"/>
      <c r="I52" s="7"/>
      <c r="J52" s="6"/>
    </row>
    <row r="53" spans="2:25" ht="15" customHeight="1" x14ac:dyDescent="0.25">
      <c r="B53" s="4"/>
      <c r="C53" s="5"/>
      <c r="D53" s="5"/>
      <c r="E53" s="5"/>
      <c r="F53" s="5"/>
      <c r="G53" s="5"/>
      <c r="H53" s="6"/>
      <c r="I53" s="7"/>
      <c r="J53" s="6"/>
    </row>
    <row r="54" spans="2:25" ht="15" customHeight="1" x14ac:dyDescent="0.25">
      <c r="B54" s="4"/>
      <c r="C54" s="92" t="s">
        <v>42</v>
      </c>
      <c r="D54" s="92"/>
      <c r="E54" s="92"/>
      <c r="F54" s="92"/>
      <c r="G54" s="5"/>
      <c r="H54" s="6">
        <f>VLOOKUP(C57,C58:H60,6,FALSE)</f>
        <v>0</v>
      </c>
      <c r="I54" s="7"/>
      <c r="J54" s="6"/>
    </row>
    <row r="55" spans="2:25" x14ac:dyDescent="0.25">
      <c r="B55" s="4"/>
      <c r="C55" s="92"/>
      <c r="D55" s="92"/>
      <c r="E55" s="92"/>
      <c r="F55" s="92"/>
      <c r="G55" s="5"/>
      <c r="H55" s="6"/>
      <c r="I55" s="7"/>
      <c r="J55" s="6"/>
    </row>
    <row r="56" spans="2:25" ht="8.1" customHeight="1" x14ac:dyDescent="0.25">
      <c r="B56" s="4"/>
      <c r="C56" s="5"/>
      <c r="D56" s="5"/>
      <c r="E56" s="5"/>
      <c r="F56" s="5"/>
      <c r="G56" s="5"/>
      <c r="H56" s="6"/>
      <c r="I56" s="7"/>
      <c r="J56" s="6"/>
    </row>
    <row r="57" spans="2:25" ht="30" customHeight="1" x14ac:dyDescent="0.25">
      <c r="B57" s="4"/>
      <c r="C57" s="94" t="s">
        <v>43</v>
      </c>
      <c r="D57" s="94"/>
      <c r="E57" s="94"/>
      <c r="F57" s="94"/>
      <c r="G57" s="5"/>
      <c r="H57" s="6"/>
      <c r="I57" s="7"/>
      <c r="J57" s="6"/>
    </row>
    <row r="58" spans="2:25" ht="15" hidden="1" customHeight="1" x14ac:dyDescent="0.25">
      <c r="B58" s="4"/>
      <c r="C58" s="91" t="s">
        <v>43</v>
      </c>
      <c r="D58" s="91"/>
      <c r="E58" s="91"/>
      <c r="F58" s="91"/>
      <c r="G58" s="5"/>
      <c r="H58" s="6">
        <v>0</v>
      </c>
      <c r="I58" s="7"/>
      <c r="J58" s="6"/>
    </row>
    <row r="59" spans="2:25" ht="30" hidden="1" customHeight="1" x14ac:dyDescent="0.25">
      <c r="B59" s="4"/>
      <c r="C59" s="91" t="s">
        <v>44</v>
      </c>
      <c r="D59" s="91"/>
      <c r="E59" s="91"/>
      <c r="F59" s="91"/>
      <c r="G59" s="5"/>
      <c r="H59" s="6">
        <v>1</v>
      </c>
      <c r="I59" s="7"/>
      <c r="J59" s="6"/>
    </row>
    <row r="60" spans="2:25" ht="15" hidden="1" customHeight="1" x14ac:dyDescent="0.25">
      <c r="B60" s="4"/>
      <c r="C60" s="91" t="s">
        <v>45</v>
      </c>
      <c r="D60" s="91"/>
      <c r="E60" s="91"/>
      <c r="F60" s="91"/>
      <c r="G60" s="5"/>
      <c r="H60" s="6">
        <v>2</v>
      </c>
      <c r="I60" s="7"/>
      <c r="J60" s="6"/>
    </row>
    <row r="61" spans="2:25" s="19" customFormat="1" ht="15" customHeight="1" x14ac:dyDescent="0.25">
      <c r="B61" s="20"/>
      <c r="C61" s="92" t="s">
        <v>46</v>
      </c>
      <c r="D61" s="92"/>
      <c r="E61" s="92"/>
      <c r="F61" s="92"/>
      <c r="G61" s="21"/>
      <c r="H61" s="6">
        <f>VLOOKUP(C64,C65:H67,6,FALSE)</f>
        <v>0</v>
      </c>
      <c r="I61" s="22"/>
      <c r="J61" s="24"/>
      <c r="K61" s="23"/>
      <c r="L61" s="23"/>
      <c r="M61" s="23"/>
      <c r="N61" s="23"/>
      <c r="O61" s="23"/>
      <c r="P61" s="23"/>
      <c r="Q61" s="23"/>
      <c r="R61" s="23"/>
      <c r="Y61" s="52"/>
    </row>
    <row r="62" spans="2:25" s="19" customFormat="1" ht="15" customHeight="1" x14ac:dyDescent="0.25">
      <c r="B62" s="20"/>
      <c r="C62" s="92"/>
      <c r="D62" s="92"/>
      <c r="E62" s="92"/>
      <c r="F62" s="92"/>
      <c r="G62" s="21"/>
      <c r="H62" s="6"/>
      <c r="I62" s="22"/>
      <c r="J62" s="24"/>
      <c r="K62" s="23"/>
      <c r="L62" s="23"/>
      <c r="M62" s="23"/>
      <c r="N62" s="23"/>
      <c r="O62" s="23"/>
      <c r="P62" s="23"/>
      <c r="Q62" s="23"/>
      <c r="R62" s="23"/>
      <c r="Y62" s="52"/>
    </row>
    <row r="63" spans="2:25" ht="8.1" customHeight="1" x14ac:dyDescent="0.25">
      <c r="B63" s="4"/>
      <c r="C63" s="5"/>
      <c r="D63" s="5"/>
      <c r="E63" s="5"/>
      <c r="F63" s="5"/>
      <c r="G63" s="5"/>
      <c r="H63" s="6"/>
      <c r="I63" s="7"/>
      <c r="J63" s="6"/>
    </row>
    <row r="64" spans="2:25" ht="15" customHeight="1" x14ac:dyDescent="0.25">
      <c r="B64" s="4"/>
      <c r="C64" s="5" t="s">
        <v>47</v>
      </c>
      <c r="D64" s="5"/>
      <c r="E64" s="5"/>
      <c r="F64" s="5"/>
      <c r="G64" s="5"/>
      <c r="H64" s="6"/>
      <c r="I64" s="7"/>
      <c r="J64" s="6"/>
    </row>
    <row r="65" spans="2:25" ht="15" hidden="1" customHeight="1" x14ac:dyDescent="0.25">
      <c r="B65" s="4"/>
      <c r="C65" s="10" t="s">
        <v>47</v>
      </c>
      <c r="D65" s="5"/>
      <c r="E65" s="5"/>
      <c r="F65" s="5"/>
      <c r="G65" s="5"/>
      <c r="H65" s="6">
        <v>0</v>
      </c>
      <c r="I65" s="7"/>
      <c r="J65" s="6"/>
    </row>
    <row r="66" spans="2:25" ht="15" hidden="1" customHeight="1" x14ac:dyDescent="0.25">
      <c r="B66" s="4"/>
      <c r="C66" s="10" t="s">
        <v>48</v>
      </c>
      <c r="D66" s="5"/>
      <c r="E66" s="5"/>
      <c r="F66" s="5"/>
      <c r="G66" s="5"/>
      <c r="H66" s="6">
        <v>1</v>
      </c>
      <c r="I66" s="7"/>
      <c r="J66" s="6"/>
    </row>
    <row r="67" spans="2:25" ht="15" hidden="1" customHeight="1" x14ac:dyDescent="0.25">
      <c r="B67" s="4"/>
      <c r="C67" s="10" t="s">
        <v>49</v>
      </c>
      <c r="D67" s="5"/>
      <c r="E67" s="5"/>
      <c r="F67" s="5"/>
      <c r="G67" s="5"/>
      <c r="H67" s="6">
        <v>2</v>
      </c>
      <c r="I67" s="7"/>
      <c r="J67" s="6"/>
    </row>
    <row r="68" spans="2:25" ht="15" customHeight="1" x14ac:dyDescent="0.25">
      <c r="B68" s="4"/>
      <c r="C68" s="5"/>
      <c r="D68" s="5"/>
      <c r="E68" s="5"/>
      <c r="F68" s="5"/>
      <c r="G68" s="5"/>
      <c r="H68" s="6"/>
      <c r="I68" s="7"/>
      <c r="J68" s="6"/>
    </row>
    <row r="69" spans="2:25" s="19" customFormat="1" ht="15" customHeight="1" x14ac:dyDescent="0.25">
      <c r="B69" s="20"/>
      <c r="C69" s="92" t="s">
        <v>50</v>
      </c>
      <c r="D69" s="92"/>
      <c r="E69" s="92"/>
      <c r="F69" s="92"/>
      <c r="G69" s="21"/>
      <c r="H69" s="6">
        <f>VLOOKUP(C72,C73:H75,6,FALSE)</f>
        <v>0</v>
      </c>
      <c r="I69" s="22"/>
      <c r="J69" s="24"/>
      <c r="K69" s="23"/>
      <c r="L69" s="23"/>
      <c r="M69" s="23"/>
      <c r="N69" s="23"/>
      <c r="O69" s="23"/>
      <c r="P69" s="23"/>
      <c r="Q69" s="23"/>
      <c r="R69" s="23"/>
      <c r="Y69" s="52"/>
    </row>
    <row r="70" spans="2:25" s="19" customFormat="1" ht="15" customHeight="1" x14ac:dyDescent="0.25">
      <c r="B70" s="20"/>
      <c r="C70" s="92"/>
      <c r="D70" s="92"/>
      <c r="E70" s="92"/>
      <c r="F70" s="92"/>
      <c r="G70" s="21"/>
      <c r="H70" s="6"/>
      <c r="I70" s="22"/>
      <c r="J70" s="24"/>
      <c r="K70" s="23"/>
      <c r="L70" s="23"/>
      <c r="M70" s="23"/>
      <c r="N70" s="23"/>
      <c r="O70" s="23"/>
      <c r="P70" s="23"/>
      <c r="Q70" s="23"/>
      <c r="R70" s="23"/>
      <c r="Y70" s="52"/>
    </row>
    <row r="71" spans="2:25" ht="8.1" customHeight="1" x14ac:dyDescent="0.25">
      <c r="B71" s="4"/>
      <c r="C71" s="5"/>
      <c r="D71" s="5"/>
      <c r="E71" s="5"/>
      <c r="F71" s="5"/>
      <c r="G71" s="5"/>
      <c r="H71" s="6"/>
      <c r="I71" s="7"/>
      <c r="J71" s="6"/>
    </row>
    <row r="72" spans="2:25" ht="15" customHeight="1" x14ac:dyDescent="0.25">
      <c r="B72" s="4"/>
      <c r="C72" s="5" t="s">
        <v>51</v>
      </c>
      <c r="D72" s="5"/>
      <c r="E72" s="5"/>
      <c r="F72" s="5"/>
      <c r="G72" s="5"/>
      <c r="H72" s="6"/>
      <c r="I72" s="7"/>
      <c r="J72" s="6"/>
    </row>
    <row r="73" spans="2:25" ht="15" hidden="1" customHeight="1" x14ac:dyDescent="0.25">
      <c r="B73" s="4"/>
      <c r="C73" s="10" t="s">
        <v>51</v>
      </c>
      <c r="D73" s="5"/>
      <c r="E73" s="5"/>
      <c r="F73" s="5"/>
      <c r="G73" s="5"/>
      <c r="H73" s="6">
        <v>0</v>
      </c>
      <c r="I73" s="7"/>
      <c r="J73" s="6"/>
    </row>
    <row r="74" spans="2:25" ht="15" hidden="1" customHeight="1" x14ac:dyDescent="0.25">
      <c r="B74" s="4"/>
      <c r="C74" s="10" t="s">
        <v>52</v>
      </c>
      <c r="D74" s="5"/>
      <c r="E74" s="5"/>
      <c r="F74" s="5"/>
      <c r="G74" s="5"/>
      <c r="H74" s="6">
        <v>1</v>
      </c>
      <c r="I74" s="7"/>
      <c r="J74" s="6"/>
    </row>
    <row r="75" spans="2:25" ht="15" hidden="1" customHeight="1" x14ac:dyDescent="0.25">
      <c r="B75" s="4"/>
      <c r="C75" s="10" t="s">
        <v>53</v>
      </c>
      <c r="D75" s="5"/>
      <c r="E75" s="5"/>
      <c r="F75" s="5"/>
      <c r="G75" s="5"/>
      <c r="H75" s="6">
        <v>2</v>
      </c>
      <c r="I75" s="7"/>
      <c r="J75" s="6"/>
    </row>
    <row r="76" spans="2:25" ht="15" customHeight="1" x14ac:dyDescent="0.25">
      <c r="B76" s="4"/>
      <c r="C76" s="5"/>
      <c r="D76" s="5"/>
      <c r="E76" s="5"/>
      <c r="F76" s="5"/>
      <c r="G76" s="5"/>
      <c r="H76" s="6"/>
      <c r="I76" s="7"/>
      <c r="J76" s="6"/>
    </row>
    <row r="77" spans="2:25" s="19" customFormat="1" ht="15" customHeight="1" x14ac:dyDescent="0.25">
      <c r="B77" s="20"/>
      <c r="C77" s="92" t="s">
        <v>54</v>
      </c>
      <c r="D77" s="92"/>
      <c r="E77" s="92"/>
      <c r="F77" s="92"/>
      <c r="G77" s="21"/>
      <c r="H77" s="6">
        <f>VLOOKUP(C80,C81:H83,6,FALSE)</f>
        <v>0</v>
      </c>
      <c r="I77" s="22"/>
      <c r="J77" s="24"/>
      <c r="K77" s="23"/>
      <c r="L77" s="23"/>
      <c r="M77" s="23"/>
      <c r="N77" s="23"/>
      <c r="O77" s="23"/>
      <c r="P77" s="23"/>
      <c r="Q77" s="23"/>
      <c r="R77" s="23"/>
      <c r="Y77" s="52"/>
    </row>
    <row r="78" spans="2:25" s="19" customFormat="1" ht="15" customHeight="1" x14ac:dyDescent="0.25">
      <c r="B78" s="20"/>
      <c r="C78" s="92"/>
      <c r="D78" s="92"/>
      <c r="E78" s="92"/>
      <c r="F78" s="92"/>
      <c r="G78" s="21"/>
      <c r="H78" s="6"/>
      <c r="I78" s="22"/>
      <c r="J78" s="24"/>
      <c r="K78" s="23"/>
      <c r="L78" s="23"/>
      <c r="M78" s="23"/>
      <c r="N78" s="23"/>
      <c r="O78" s="23"/>
      <c r="P78" s="23"/>
      <c r="Q78" s="23"/>
      <c r="R78" s="23"/>
      <c r="Y78" s="52"/>
    </row>
    <row r="79" spans="2:25" ht="8.1" customHeight="1" x14ac:dyDescent="0.25">
      <c r="B79" s="4"/>
      <c r="C79" s="5"/>
      <c r="D79" s="5"/>
      <c r="E79" s="5"/>
      <c r="F79" s="5"/>
      <c r="G79" s="5"/>
      <c r="H79" s="6"/>
      <c r="I79" s="7"/>
      <c r="J79" s="6"/>
    </row>
    <row r="80" spans="2:25" ht="30" customHeight="1" x14ac:dyDescent="0.25">
      <c r="B80" s="4"/>
      <c r="C80" s="94" t="s">
        <v>55</v>
      </c>
      <c r="D80" s="94"/>
      <c r="E80" s="94"/>
      <c r="F80" s="94"/>
      <c r="G80" s="5"/>
      <c r="H80" s="6"/>
      <c r="I80" s="7"/>
      <c r="J80" s="6"/>
    </row>
    <row r="81" spans="2:25" ht="15" hidden="1" customHeight="1" x14ac:dyDescent="0.25">
      <c r="B81" s="4"/>
      <c r="C81" s="91" t="s">
        <v>55</v>
      </c>
      <c r="D81" s="91"/>
      <c r="E81" s="91"/>
      <c r="F81" s="91"/>
      <c r="G81" s="5"/>
      <c r="H81" s="6">
        <v>0</v>
      </c>
      <c r="I81" s="7"/>
      <c r="J81" s="6"/>
    </row>
    <row r="82" spans="2:25" ht="15" hidden="1" customHeight="1" x14ac:dyDescent="0.25">
      <c r="B82" s="4"/>
      <c r="C82" s="91" t="s">
        <v>78</v>
      </c>
      <c r="D82" s="91"/>
      <c r="E82" s="91"/>
      <c r="F82" s="91"/>
      <c r="G82" s="5"/>
      <c r="H82" s="6">
        <v>1</v>
      </c>
      <c r="I82" s="7"/>
      <c r="J82" s="6"/>
    </row>
    <row r="83" spans="2:25" ht="30" hidden="1" customHeight="1" x14ac:dyDescent="0.25">
      <c r="B83" s="4"/>
      <c r="C83" s="91" t="s">
        <v>56</v>
      </c>
      <c r="D83" s="91"/>
      <c r="E83" s="91"/>
      <c r="F83" s="91"/>
      <c r="G83" s="5"/>
      <c r="H83" s="6">
        <v>2</v>
      </c>
      <c r="I83" s="7"/>
      <c r="J83" s="6"/>
    </row>
    <row r="84" spans="2:25" ht="15" customHeight="1" x14ac:dyDescent="0.25">
      <c r="B84" s="4"/>
      <c r="C84" s="10"/>
      <c r="D84" s="5"/>
      <c r="E84" s="5"/>
      <c r="F84" s="5"/>
      <c r="G84" s="5"/>
      <c r="H84" s="6"/>
      <c r="I84" s="7"/>
      <c r="J84" s="6"/>
    </row>
    <row r="85" spans="2:25" s="19" customFormat="1" ht="15" customHeight="1" x14ac:dyDescent="0.25">
      <c r="B85" s="20"/>
      <c r="C85" s="92" t="s">
        <v>57</v>
      </c>
      <c r="D85" s="92"/>
      <c r="E85" s="92"/>
      <c r="F85" s="92"/>
      <c r="G85" s="21"/>
      <c r="H85" s="6">
        <f>VLOOKUP(C88,C89:H91,6,FALSE)</f>
        <v>0</v>
      </c>
      <c r="I85" s="22"/>
      <c r="J85" s="24"/>
      <c r="K85" s="23"/>
      <c r="L85" s="23"/>
      <c r="M85" s="23"/>
      <c r="N85" s="23"/>
      <c r="O85" s="23"/>
      <c r="P85" s="23"/>
      <c r="Q85" s="23"/>
      <c r="R85" s="23"/>
      <c r="Y85" s="52"/>
    </row>
    <row r="86" spans="2:25" s="19" customFormat="1" ht="15" customHeight="1" x14ac:dyDescent="0.25">
      <c r="B86" s="20"/>
      <c r="C86" s="92"/>
      <c r="D86" s="92"/>
      <c r="E86" s="92"/>
      <c r="F86" s="92"/>
      <c r="G86" s="21"/>
      <c r="H86" s="6"/>
      <c r="I86" s="22"/>
      <c r="J86" s="24"/>
      <c r="K86" s="23"/>
      <c r="L86" s="23"/>
      <c r="M86" s="23"/>
      <c r="N86" s="23"/>
      <c r="O86" s="23"/>
      <c r="P86" s="23"/>
      <c r="Q86" s="23"/>
      <c r="R86" s="23"/>
      <c r="Y86" s="52"/>
    </row>
    <row r="87" spans="2:25" ht="8.1" customHeight="1" x14ac:dyDescent="0.25">
      <c r="B87" s="4"/>
      <c r="C87" s="5"/>
      <c r="D87" s="5"/>
      <c r="E87" s="5"/>
      <c r="F87" s="5"/>
      <c r="G87" s="5"/>
      <c r="H87" s="6"/>
      <c r="I87" s="7"/>
      <c r="J87" s="6"/>
    </row>
    <row r="88" spans="2:25" ht="15" customHeight="1" x14ac:dyDescent="0.25">
      <c r="B88" s="4"/>
      <c r="C88" s="5" t="s">
        <v>76</v>
      </c>
      <c r="D88" s="5"/>
      <c r="E88" s="5"/>
      <c r="F88" s="5"/>
      <c r="G88" s="5"/>
      <c r="H88" s="6"/>
      <c r="I88" s="7"/>
      <c r="J88" s="6"/>
    </row>
    <row r="89" spans="2:25" ht="15" hidden="1" customHeight="1" x14ac:dyDescent="0.25">
      <c r="B89" s="4"/>
      <c r="C89" s="10" t="s">
        <v>76</v>
      </c>
      <c r="D89" s="5"/>
      <c r="E89" s="5"/>
      <c r="F89" s="5"/>
      <c r="G89" s="5"/>
      <c r="H89" s="6">
        <v>0</v>
      </c>
      <c r="I89" s="7"/>
      <c r="J89" s="6"/>
    </row>
    <row r="90" spans="2:25" ht="15" hidden="1" customHeight="1" x14ac:dyDescent="0.25">
      <c r="B90" s="4"/>
      <c r="C90" s="10" t="s">
        <v>58</v>
      </c>
      <c r="D90" s="5"/>
      <c r="E90" s="5"/>
      <c r="F90" s="5"/>
      <c r="G90" s="5"/>
      <c r="H90" s="6">
        <v>1</v>
      </c>
      <c r="I90" s="7"/>
      <c r="J90" s="6"/>
    </row>
    <row r="91" spans="2:25" ht="15" hidden="1" customHeight="1" x14ac:dyDescent="0.25">
      <c r="B91" s="4"/>
      <c r="C91" s="10" t="s">
        <v>59</v>
      </c>
      <c r="D91" s="5"/>
      <c r="E91" s="5"/>
      <c r="F91" s="5"/>
      <c r="G91" s="5"/>
      <c r="H91" s="6">
        <v>2</v>
      </c>
      <c r="I91" s="7"/>
      <c r="J91" s="6"/>
    </row>
    <row r="92" spans="2:25" ht="15" customHeight="1" x14ac:dyDescent="0.25">
      <c r="B92" s="4"/>
      <c r="C92" s="10"/>
      <c r="D92" s="5"/>
      <c r="E92" s="5"/>
      <c r="F92" s="5"/>
      <c r="G92" s="5"/>
      <c r="H92" s="6"/>
      <c r="I92" s="7"/>
      <c r="J92" s="6"/>
    </row>
    <row r="93" spans="2:25" s="19" customFormat="1" ht="15" customHeight="1" x14ac:dyDescent="0.25">
      <c r="B93" s="20"/>
      <c r="C93" s="92" t="s">
        <v>63</v>
      </c>
      <c r="D93" s="92"/>
      <c r="E93" s="92"/>
      <c r="F93" s="92"/>
      <c r="G93" s="21"/>
      <c r="H93" s="6">
        <f>VLOOKUP(C96,C97:H99,6,FALSE)</f>
        <v>0</v>
      </c>
      <c r="I93" s="22"/>
      <c r="J93" s="24"/>
      <c r="K93" s="23"/>
      <c r="L93" s="23"/>
      <c r="M93" s="23"/>
      <c r="N93" s="23"/>
      <c r="O93" s="23"/>
      <c r="P93" s="23"/>
      <c r="Q93" s="23"/>
      <c r="R93" s="23"/>
      <c r="Y93" s="52"/>
    </row>
    <row r="94" spans="2:25" s="19" customFormat="1" ht="15" customHeight="1" x14ac:dyDescent="0.25">
      <c r="B94" s="20"/>
      <c r="C94" s="92"/>
      <c r="D94" s="92"/>
      <c r="E94" s="92"/>
      <c r="F94" s="92"/>
      <c r="G94" s="21"/>
      <c r="H94" s="24"/>
      <c r="I94" s="22"/>
      <c r="J94" s="24"/>
      <c r="K94" s="23"/>
      <c r="L94" s="23"/>
      <c r="M94" s="23"/>
      <c r="N94" s="23"/>
      <c r="O94" s="23"/>
      <c r="P94" s="23"/>
      <c r="Q94" s="23"/>
      <c r="R94" s="23"/>
      <c r="Y94" s="52"/>
    </row>
    <row r="95" spans="2:25" ht="8.1" customHeight="1" x14ac:dyDescent="0.25">
      <c r="B95" s="4"/>
      <c r="C95" s="5"/>
      <c r="D95" s="5"/>
      <c r="E95" s="5"/>
      <c r="F95" s="5"/>
      <c r="G95" s="5"/>
      <c r="H95" s="6"/>
      <c r="I95" s="7"/>
      <c r="J95" s="6"/>
    </row>
    <row r="96" spans="2:25" ht="30" customHeight="1" x14ac:dyDescent="0.25">
      <c r="B96" s="4"/>
      <c r="C96" s="94" t="s">
        <v>60</v>
      </c>
      <c r="D96" s="94"/>
      <c r="E96" s="94"/>
      <c r="F96" s="94"/>
      <c r="G96" s="5"/>
      <c r="H96" s="6"/>
      <c r="I96" s="7"/>
      <c r="J96" s="6"/>
    </row>
    <row r="97" spans="2:25" ht="30" hidden="1" customHeight="1" x14ac:dyDescent="0.25">
      <c r="B97" s="4"/>
      <c r="C97" s="91" t="s">
        <v>60</v>
      </c>
      <c r="D97" s="91"/>
      <c r="E97" s="91"/>
      <c r="F97" s="91"/>
      <c r="G97" s="5"/>
      <c r="H97" s="6">
        <v>0</v>
      </c>
      <c r="I97" s="7"/>
      <c r="J97" s="6"/>
    </row>
    <row r="98" spans="2:25" ht="15" hidden="1" customHeight="1" x14ac:dyDescent="0.25">
      <c r="B98" s="4"/>
      <c r="C98" s="91" t="s">
        <v>61</v>
      </c>
      <c r="D98" s="91"/>
      <c r="E98" s="91"/>
      <c r="F98" s="91"/>
      <c r="G98" s="5"/>
      <c r="H98" s="6">
        <v>1</v>
      </c>
      <c r="I98" s="7"/>
      <c r="J98" s="6"/>
    </row>
    <row r="99" spans="2:25" ht="30" hidden="1" customHeight="1" x14ac:dyDescent="0.25">
      <c r="B99" s="4"/>
      <c r="C99" s="91" t="s">
        <v>62</v>
      </c>
      <c r="D99" s="91"/>
      <c r="E99" s="91"/>
      <c r="F99" s="91"/>
      <c r="G99" s="5"/>
      <c r="H99" s="6">
        <v>2</v>
      </c>
      <c r="I99" s="7"/>
      <c r="J99" s="6"/>
    </row>
    <row r="100" spans="2:25" ht="15" customHeight="1" x14ac:dyDescent="0.25">
      <c r="B100" s="4"/>
      <c r="C100" s="10"/>
      <c r="D100" s="5"/>
      <c r="E100" s="5"/>
      <c r="F100" s="5"/>
      <c r="G100" s="5"/>
      <c r="H100" s="6"/>
      <c r="I100" s="7"/>
      <c r="J100" s="6"/>
    </row>
    <row r="101" spans="2:25" s="19" customFormat="1" ht="15" customHeight="1" x14ac:dyDescent="0.25">
      <c r="B101" s="20"/>
      <c r="C101" s="93" t="s">
        <v>64</v>
      </c>
      <c r="D101" s="93"/>
      <c r="E101" s="93"/>
      <c r="F101" s="93"/>
      <c r="G101" s="21"/>
      <c r="H101" s="6">
        <f>VLOOKUP(C103,C104:H106,6,FALSE)</f>
        <v>0</v>
      </c>
      <c r="I101" s="22"/>
      <c r="J101" s="24"/>
      <c r="K101" s="23"/>
      <c r="L101" s="23"/>
      <c r="M101" s="23"/>
      <c r="N101" s="23"/>
      <c r="O101" s="23"/>
      <c r="P101" s="23"/>
      <c r="Q101" s="23"/>
      <c r="R101" s="23"/>
      <c r="Y101" s="52"/>
    </row>
    <row r="102" spans="2:25" ht="8.1" customHeight="1" x14ac:dyDescent="0.25">
      <c r="B102" s="4"/>
      <c r="C102" s="5"/>
      <c r="D102" s="5"/>
      <c r="E102" s="5"/>
      <c r="F102" s="5"/>
      <c r="G102" s="5"/>
      <c r="H102" s="6"/>
      <c r="I102" s="7"/>
      <c r="J102" s="6"/>
    </row>
    <row r="103" spans="2:25" ht="30" customHeight="1" x14ac:dyDescent="0.25">
      <c r="B103" s="4"/>
      <c r="C103" s="94" t="s">
        <v>65</v>
      </c>
      <c r="D103" s="94"/>
      <c r="E103" s="94"/>
      <c r="F103" s="94"/>
      <c r="G103" s="5"/>
      <c r="H103" s="6"/>
      <c r="I103" s="7"/>
      <c r="J103" s="6"/>
    </row>
    <row r="104" spans="2:25" ht="15" hidden="1" customHeight="1" x14ac:dyDescent="0.25">
      <c r="B104" s="4"/>
      <c r="C104" s="91" t="s">
        <v>65</v>
      </c>
      <c r="D104" s="91"/>
      <c r="E104" s="91"/>
      <c r="F104" s="91"/>
      <c r="G104" s="5"/>
      <c r="H104" s="6">
        <v>0</v>
      </c>
      <c r="I104" s="7"/>
      <c r="J104" s="6"/>
    </row>
    <row r="105" spans="2:25" ht="30" hidden="1" customHeight="1" x14ac:dyDescent="0.25">
      <c r="B105" s="4"/>
      <c r="C105" s="91" t="s">
        <v>66</v>
      </c>
      <c r="D105" s="91"/>
      <c r="E105" s="91"/>
      <c r="F105" s="91"/>
      <c r="G105" s="5"/>
      <c r="H105" s="6">
        <v>1</v>
      </c>
      <c r="I105" s="7"/>
      <c r="J105" s="6"/>
    </row>
    <row r="106" spans="2:25" ht="30" hidden="1" customHeight="1" x14ac:dyDescent="0.25">
      <c r="B106" s="4"/>
      <c r="C106" s="91" t="s">
        <v>67</v>
      </c>
      <c r="D106" s="91"/>
      <c r="E106" s="91"/>
      <c r="F106" s="91"/>
      <c r="G106" s="5"/>
      <c r="H106" s="6">
        <v>2</v>
      </c>
      <c r="I106" s="7"/>
      <c r="J106" s="6"/>
    </row>
    <row r="107" spans="2:25" ht="15" customHeight="1" x14ac:dyDescent="0.25">
      <c r="B107" s="4"/>
      <c r="C107" s="10"/>
      <c r="D107" s="5"/>
      <c r="E107" s="5"/>
      <c r="F107" s="5"/>
      <c r="G107" s="5"/>
      <c r="H107" s="6"/>
      <c r="I107" s="7"/>
      <c r="J107" s="6"/>
    </row>
    <row r="108" spans="2:25" s="19" customFormat="1" ht="15" customHeight="1" x14ac:dyDescent="0.25">
      <c r="B108" s="20"/>
      <c r="C108" s="25" t="s">
        <v>68</v>
      </c>
      <c r="D108" s="21"/>
      <c r="E108" s="21"/>
      <c r="F108" s="21"/>
      <c r="G108" s="21"/>
      <c r="H108" s="24"/>
      <c r="I108" s="22"/>
      <c r="J108" s="24"/>
      <c r="K108" s="23"/>
      <c r="L108" s="23"/>
      <c r="M108" s="23"/>
      <c r="N108" s="23"/>
      <c r="O108" s="23"/>
      <c r="P108" s="23"/>
      <c r="Q108" s="23"/>
      <c r="R108" s="23"/>
      <c r="Y108" s="52"/>
    </row>
    <row r="109" spans="2:25" ht="8.1" customHeight="1" x14ac:dyDescent="0.25">
      <c r="B109" s="4"/>
      <c r="C109" s="5"/>
      <c r="D109" s="5"/>
      <c r="E109" s="5"/>
      <c r="F109" s="5"/>
      <c r="G109" s="5"/>
      <c r="H109" s="6"/>
      <c r="I109" s="7"/>
      <c r="J109" s="6"/>
    </row>
    <row r="110" spans="2:25" ht="15" customHeight="1" x14ac:dyDescent="0.25">
      <c r="B110" s="4"/>
      <c r="C110" s="10"/>
      <c r="D110" s="5"/>
      <c r="E110" s="5"/>
      <c r="F110" s="5"/>
      <c r="G110" s="5"/>
      <c r="H110" s="6"/>
      <c r="I110" s="7"/>
      <c r="J110" s="6"/>
    </row>
    <row r="111" spans="2:25" ht="15" customHeight="1" x14ac:dyDescent="0.25">
      <c r="B111" s="4"/>
      <c r="C111" s="10"/>
      <c r="D111" s="5"/>
      <c r="E111" s="5"/>
      <c r="F111" s="5"/>
      <c r="G111" s="5"/>
      <c r="H111" s="6"/>
      <c r="I111" s="7"/>
      <c r="J111" s="6"/>
    </row>
    <row r="112" spans="2:25" ht="15" customHeight="1" x14ac:dyDescent="0.25">
      <c r="B112" s="4"/>
      <c r="C112" s="10"/>
      <c r="D112" s="5"/>
      <c r="E112" s="5"/>
      <c r="F112" s="5"/>
      <c r="G112" s="5"/>
      <c r="H112" s="6"/>
      <c r="I112" s="7"/>
      <c r="J112" s="6"/>
    </row>
    <row r="113" spans="2:25" ht="15" customHeight="1" x14ac:dyDescent="0.25">
      <c r="B113" s="4"/>
      <c r="C113" s="10"/>
      <c r="D113" s="5"/>
      <c r="E113" s="5"/>
      <c r="F113" s="5"/>
      <c r="G113" s="5"/>
      <c r="H113" s="6"/>
      <c r="I113" s="7"/>
      <c r="J113" s="6"/>
    </row>
    <row r="114" spans="2:25" ht="15" customHeight="1" x14ac:dyDescent="0.25">
      <c r="B114" s="4"/>
      <c r="C114" s="10"/>
      <c r="D114" s="5"/>
      <c r="E114" s="5"/>
      <c r="F114" s="5"/>
      <c r="G114" s="5"/>
      <c r="H114" s="6"/>
      <c r="I114" s="7"/>
      <c r="J114" s="6"/>
    </row>
    <row r="115" spans="2:25" x14ac:dyDescent="0.25">
      <c r="B115" s="4"/>
      <c r="C115" s="44" t="s">
        <v>79</v>
      </c>
      <c r="D115" s="5"/>
      <c r="E115" s="5"/>
      <c r="F115" s="5"/>
      <c r="G115" s="5"/>
      <c r="H115" s="6"/>
      <c r="I115" s="7"/>
      <c r="J115" s="6"/>
    </row>
    <row r="116" spans="2:25" x14ac:dyDescent="0.25">
      <c r="B116" s="4"/>
      <c r="C116" s="44" t="s">
        <v>79</v>
      </c>
      <c r="D116" s="5"/>
      <c r="E116" s="5"/>
      <c r="F116" s="5"/>
      <c r="G116" s="5"/>
      <c r="H116" s="6"/>
      <c r="I116" s="7"/>
      <c r="J116" s="6"/>
    </row>
    <row r="117" spans="2:25" ht="15.75" thickBot="1" x14ac:dyDescent="0.3">
      <c r="B117" s="11"/>
      <c r="C117" s="26"/>
      <c r="D117" s="12"/>
      <c r="E117" s="12"/>
      <c r="F117" s="12"/>
      <c r="G117" s="12"/>
      <c r="H117" s="13"/>
      <c r="I117" s="14"/>
      <c r="J117" s="6"/>
    </row>
    <row r="118" spans="2:25" ht="15.75" thickBot="1" x14ac:dyDescent="0.3">
      <c r="C118" s="27"/>
    </row>
    <row r="119" spans="2:25" s="3" customFormat="1" ht="19.5" thickBot="1" x14ac:dyDescent="0.3">
      <c r="B119" s="35"/>
      <c r="C119" s="36" t="s">
        <v>25</v>
      </c>
      <c r="D119" s="37"/>
      <c r="E119" s="37"/>
      <c r="F119" s="37"/>
      <c r="G119" s="37"/>
      <c r="H119" s="38">
        <f>ROUND(AVERAGE(H121,H127,H134),1)</f>
        <v>2</v>
      </c>
      <c r="I119" s="39"/>
      <c r="J119" s="45"/>
      <c r="Y119" s="34"/>
    </row>
    <row r="120" spans="2:25" s="28" customFormat="1" x14ac:dyDescent="0.25">
      <c r="B120" s="29"/>
      <c r="C120" s="30"/>
      <c r="D120" s="31"/>
      <c r="E120" s="31"/>
      <c r="F120" s="31"/>
      <c r="G120" s="31"/>
      <c r="H120" s="17"/>
      <c r="I120" s="18"/>
      <c r="J120" s="6"/>
      <c r="Y120" s="59"/>
    </row>
    <row r="121" spans="2:25" x14ac:dyDescent="0.25">
      <c r="B121" s="4"/>
      <c r="C121" s="9" t="s">
        <v>38</v>
      </c>
      <c r="D121" s="5"/>
      <c r="E121" s="5"/>
      <c r="F121" s="5"/>
      <c r="G121" s="5"/>
      <c r="H121" s="6">
        <f>IF(I125=1,2,IF(I124=1,1,0))</f>
        <v>2</v>
      </c>
      <c r="I121" s="7"/>
      <c r="J121" s="6"/>
    </row>
    <row r="122" spans="2:25" ht="8.1" customHeight="1" x14ac:dyDescent="0.25">
      <c r="B122" s="4"/>
      <c r="C122" s="5"/>
      <c r="D122" s="5"/>
      <c r="E122" s="5"/>
      <c r="F122" s="5"/>
      <c r="G122" s="5"/>
      <c r="H122" s="6"/>
      <c r="I122" s="7"/>
      <c r="J122" s="6"/>
    </row>
    <row r="123" spans="2:25" x14ac:dyDescent="0.25">
      <c r="B123" s="4"/>
      <c r="C123" s="5"/>
      <c r="D123" s="5"/>
      <c r="E123" s="5"/>
      <c r="F123" s="5"/>
      <c r="G123" s="5"/>
      <c r="H123" s="6" t="b">
        <v>1</v>
      </c>
      <c r="I123" s="7">
        <f>IF(H123=TRUE,1,0)</f>
        <v>1</v>
      </c>
      <c r="J123" s="6"/>
    </row>
    <row r="124" spans="2:25" x14ac:dyDescent="0.25">
      <c r="B124" s="4"/>
      <c r="C124" s="5"/>
      <c r="D124" s="5"/>
      <c r="E124" s="5"/>
      <c r="F124" s="5"/>
      <c r="G124" s="5"/>
      <c r="H124" s="6" t="b">
        <v>1</v>
      </c>
      <c r="I124" s="7">
        <f t="shared" ref="I124:I125" si="2">IF(H124=TRUE,1,0)</f>
        <v>1</v>
      </c>
      <c r="J124" s="6"/>
    </row>
    <row r="125" spans="2:25" x14ac:dyDescent="0.25">
      <c r="B125" s="4"/>
      <c r="C125" s="5"/>
      <c r="D125" s="5"/>
      <c r="E125" s="5"/>
      <c r="F125" s="5"/>
      <c r="G125" s="5"/>
      <c r="H125" s="6" t="b">
        <v>1</v>
      </c>
      <c r="I125" s="7">
        <f t="shared" si="2"/>
        <v>1</v>
      </c>
      <c r="J125" s="6"/>
    </row>
    <row r="126" spans="2:25" x14ac:dyDescent="0.25">
      <c r="B126" s="4"/>
      <c r="C126" s="5"/>
      <c r="D126" s="5"/>
      <c r="E126" s="5"/>
      <c r="F126" s="5"/>
      <c r="G126" s="5"/>
      <c r="H126" s="6"/>
      <c r="I126" s="7"/>
      <c r="J126" s="6"/>
    </row>
    <row r="127" spans="2:25" x14ac:dyDescent="0.25">
      <c r="B127" s="4"/>
      <c r="C127" s="9" t="s">
        <v>39</v>
      </c>
      <c r="D127" s="5"/>
      <c r="E127" s="5"/>
      <c r="F127" s="5"/>
      <c r="G127" s="5"/>
      <c r="H127" s="6">
        <f>IF(SUM(I129:I131)=3,2,IF((I129+I131)=2,1,0))</f>
        <v>2</v>
      </c>
      <c r="I127" s="7"/>
      <c r="J127" s="6"/>
    </row>
    <row r="128" spans="2:25" ht="8.1" customHeight="1" x14ac:dyDescent="0.25">
      <c r="B128" s="4"/>
      <c r="C128" s="5"/>
      <c r="D128" s="5"/>
      <c r="E128" s="5"/>
      <c r="F128" s="5"/>
      <c r="G128" s="5"/>
      <c r="H128" s="6"/>
      <c r="I128" s="7"/>
      <c r="J128" s="6"/>
    </row>
    <row r="129" spans="2:10" x14ac:dyDescent="0.25">
      <c r="B129" s="4"/>
      <c r="C129" s="5"/>
      <c r="D129" s="5"/>
      <c r="E129" s="5"/>
      <c r="F129" s="5"/>
      <c r="G129" s="5"/>
      <c r="H129" s="6" t="b">
        <v>1</v>
      </c>
      <c r="I129" s="7">
        <f>IF(H129=TRUE,1,0)</f>
        <v>1</v>
      </c>
      <c r="J129" s="6"/>
    </row>
    <row r="130" spans="2:10" x14ac:dyDescent="0.25">
      <c r="B130" s="4"/>
      <c r="C130" s="5"/>
      <c r="D130" s="5"/>
      <c r="E130" s="5"/>
      <c r="F130" s="5"/>
      <c r="G130" s="5"/>
      <c r="H130" s="6" t="b">
        <v>1</v>
      </c>
      <c r="I130" s="7">
        <f t="shared" ref="I130:I132" si="3">IF(H130=TRUE,1,0)</f>
        <v>1</v>
      </c>
      <c r="J130" s="6"/>
    </row>
    <row r="131" spans="2:10" x14ac:dyDescent="0.25">
      <c r="B131" s="4"/>
      <c r="C131" s="5"/>
      <c r="D131" s="5"/>
      <c r="E131" s="5"/>
      <c r="F131" s="5"/>
      <c r="G131" s="5"/>
      <c r="H131" s="6" t="b">
        <v>1</v>
      </c>
      <c r="I131" s="7">
        <f t="shared" si="3"/>
        <v>1</v>
      </c>
      <c r="J131" s="6"/>
    </row>
    <row r="132" spans="2:10" x14ac:dyDescent="0.25">
      <c r="B132" s="4"/>
      <c r="C132" s="5"/>
      <c r="D132" s="5"/>
      <c r="E132" s="5"/>
      <c r="F132" s="5"/>
      <c r="G132" s="5"/>
      <c r="H132" s="6" t="b">
        <v>1</v>
      </c>
      <c r="I132" s="7">
        <f t="shared" si="3"/>
        <v>1</v>
      </c>
      <c r="J132" s="6"/>
    </row>
    <row r="133" spans="2:10" x14ac:dyDescent="0.25">
      <c r="B133" s="4"/>
      <c r="C133" s="5"/>
      <c r="D133" s="5"/>
      <c r="E133" s="5"/>
      <c r="F133" s="5"/>
      <c r="G133" s="5"/>
      <c r="H133" s="6"/>
      <c r="I133" s="7"/>
      <c r="J133" s="6"/>
    </row>
    <row r="134" spans="2:10" ht="15" customHeight="1" x14ac:dyDescent="0.25">
      <c r="B134" s="4"/>
      <c r="C134" s="95" t="s">
        <v>40</v>
      </c>
      <c r="D134" s="95"/>
      <c r="E134" s="95"/>
      <c r="F134" s="95"/>
      <c r="G134" s="5"/>
      <c r="H134" s="6">
        <f>IF(AND(SUM(I137:I138)=2,SUM(I139:I140)&gt;0),2,IF(AND(SUM(I137:I138)&gt;0,SUM(I137:I141)&gt;1),1,0))</f>
        <v>2</v>
      </c>
      <c r="I134" s="7"/>
      <c r="J134" s="6"/>
    </row>
    <row r="135" spans="2:10" x14ac:dyDescent="0.25">
      <c r="B135" s="4"/>
      <c r="C135" s="95"/>
      <c r="D135" s="95"/>
      <c r="E135" s="95"/>
      <c r="F135" s="95"/>
      <c r="G135" s="5"/>
      <c r="H135" s="6"/>
      <c r="I135" s="7"/>
      <c r="J135" s="6"/>
    </row>
    <row r="136" spans="2:10" ht="8.1" customHeight="1" x14ac:dyDescent="0.25">
      <c r="B136" s="4"/>
      <c r="C136" s="5"/>
      <c r="D136" s="5"/>
      <c r="E136" s="5"/>
      <c r="F136" s="5"/>
      <c r="G136" s="5"/>
      <c r="H136" s="6"/>
      <c r="I136" s="7"/>
      <c r="J136" s="6"/>
    </row>
    <row r="137" spans="2:10" x14ac:dyDescent="0.25">
      <c r="B137" s="4"/>
      <c r="C137" s="5"/>
      <c r="D137" s="5"/>
      <c r="E137" s="5"/>
      <c r="F137" s="5"/>
      <c r="G137" s="5"/>
      <c r="H137" s="6" t="b">
        <v>1</v>
      </c>
      <c r="I137" s="7">
        <f>IF(H137=TRUE,1,0)</f>
        <v>1</v>
      </c>
      <c r="J137" s="6"/>
    </row>
    <row r="138" spans="2:10" x14ac:dyDescent="0.25">
      <c r="B138" s="4"/>
      <c r="C138" s="5"/>
      <c r="D138" s="5"/>
      <c r="E138" s="5"/>
      <c r="F138" s="5"/>
      <c r="G138" s="5"/>
      <c r="H138" s="6" t="b">
        <v>1</v>
      </c>
      <c r="I138" s="7">
        <f t="shared" ref="I138:I141" si="4">IF(H138=TRUE,1,0)</f>
        <v>1</v>
      </c>
      <c r="J138" s="6"/>
    </row>
    <row r="139" spans="2:10" x14ac:dyDescent="0.25">
      <c r="B139" s="4"/>
      <c r="C139" s="5"/>
      <c r="D139" s="5"/>
      <c r="E139" s="5"/>
      <c r="F139" s="5"/>
      <c r="G139" s="5"/>
      <c r="H139" s="6" t="b">
        <v>1</v>
      </c>
      <c r="I139" s="7">
        <f t="shared" si="4"/>
        <v>1</v>
      </c>
      <c r="J139" s="6"/>
    </row>
    <row r="140" spans="2:10" x14ac:dyDescent="0.25">
      <c r="B140" s="4"/>
      <c r="C140" s="5"/>
      <c r="D140" s="5"/>
      <c r="E140" s="5"/>
      <c r="F140" s="5"/>
      <c r="G140" s="5"/>
      <c r="H140" s="6" t="b">
        <v>1</v>
      </c>
      <c r="I140" s="7">
        <f t="shared" si="4"/>
        <v>1</v>
      </c>
      <c r="J140" s="6"/>
    </row>
    <row r="141" spans="2:10" x14ac:dyDescent="0.25">
      <c r="B141" s="4"/>
      <c r="C141" s="5"/>
      <c r="D141" s="5"/>
      <c r="E141" s="5"/>
      <c r="F141" s="5"/>
      <c r="G141" s="5"/>
      <c r="H141" s="6" t="b">
        <v>1</v>
      </c>
      <c r="I141" s="7">
        <f t="shared" si="4"/>
        <v>1</v>
      </c>
      <c r="J141" s="6"/>
    </row>
    <row r="142" spans="2:10" x14ac:dyDescent="0.25">
      <c r="B142" s="4"/>
      <c r="C142" s="5"/>
      <c r="D142" s="5"/>
      <c r="E142" s="5"/>
      <c r="F142" s="5"/>
      <c r="G142" s="5"/>
      <c r="H142" s="6"/>
      <c r="I142" s="7"/>
      <c r="J142" s="6"/>
    </row>
    <row r="143" spans="2:10" x14ac:dyDescent="0.25">
      <c r="B143" s="4"/>
      <c r="C143" s="9" t="s">
        <v>41</v>
      </c>
      <c r="D143" s="5"/>
      <c r="E143" s="5"/>
      <c r="F143" s="5"/>
      <c r="G143" s="5"/>
      <c r="H143" s="6"/>
      <c r="I143" s="7"/>
      <c r="J143" s="6"/>
    </row>
    <row r="144" spans="2:10" ht="8.1" customHeight="1" x14ac:dyDescent="0.25">
      <c r="B144" s="4"/>
      <c r="C144" s="5"/>
      <c r="D144" s="5"/>
      <c r="E144" s="5"/>
      <c r="F144" s="5"/>
      <c r="G144" s="5"/>
      <c r="H144" s="6"/>
      <c r="I144" s="7"/>
      <c r="J144" s="6"/>
    </row>
    <row r="145" spans="2:25" x14ac:dyDescent="0.25">
      <c r="B145" s="4"/>
      <c r="C145" s="5"/>
      <c r="D145" s="5"/>
      <c r="E145" s="5"/>
      <c r="F145" s="5"/>
      <c r="G145" s="5"/>
      <c r="H145" s="6" t="b">
        <v>1</v>
      </c>
      <c r="I145" s="7"/>
      <c r="J145" s="6"/>
    </row>
    <row r="146" spans="2:25" x14ac:dyDescent="0.25">
      <c r="B146" s="4"/>
      <c r="C146" s="5"/>
      <c r="D146" s="5"/>
      <c r="E146" s="5"/>
      <c r="F146" s="5"/>
      <c r="G146" s="5"/>
      <c r="H146" s="6" t="b">
        <v>0</v>
      </c>
      <c r="I146" s="7"/>
      <c r="J146" s="6"/>
    </row>
    <row r="147" spans="2:25" x14ac:dyDescent="0.25">
      <c r="B147" s="4"/>
      <c r="C147" s="5"/>
      <c r="D147" s="5"/>
      <c r="E147" s="5"/>
      <c r="F147" s="5"/>
      <c r="G147" s="5"/>
      <c r="H147" s="6" t="b">
        <v>0</v>
      </c>
      <c r="I147" s="7"/>
      <c r="J147" s="6"/>
    </row>
    <row r="148" spans="2:25" x14ac:dyDescent="0.25">
      <c r="B148" s="4"/>
      <c r="C148" s="5"/>
      <c r="D148" s="5"/>
      <c r="E148" s="5"/>
      <c r="F148" s="5"/>
      <c r="G148" s="5"/>
      <c r="H148" s="6" t="b">
        <v>1</v>
      </c>
      <c r="I148" s="7"/>
      <c r="J148" s="6"/>
    </row>
    <row r="149" spans="2:25" x14ac:dyDescent="0.25">
      <c r="B149" s="4"/>
      <c r="C149" s="5"/>
      <c r="D149" s="5"/>
      <c r="E149" s="5"/>
      <c r="F149" s="5"/>
      <c r="G149" s="5"/>
      <c r="H149" s="6" t="b">
        <v>0</v>
      </c>
      <c r="I149" s="7"/>
      <c r="J149" s="6"/>
    </row>
    <row r="150" spans="2:25" ht="15.75" thickBot="1" x14ac:dyDescent="0.3">
      <c r="B150" s="11"/>
      <c r="C150" s="12"/>
      <c r="D150" s="12"/>
      <c r="E150" s="12"/>
      <c r="F150" s="12"/>
      <c r="G150" s="12"/>
      <c r="H150" s="13"/>
      <c r="I150" s="14"/>
      <c r="J150" s="6"/>
    </row>
    <row r="151" spans="2:25" ht="15.75" thickBot="1" x14ac:dyDescent="0.3"/>
    <row r="152" spans="2:25" s="3" customFormat="1" ht="19.5" thickBot="1" x14ac:dyDescent="0.3">
      <c r="B152" s="35"/>
      <c r="C152" s="36" t="s">
        <v>69</v>
      </c>
      <c r="D152" s="37"/>
      <c r="E152" s="37"/>
      <c r="F152" s="37"/>
      <c r="G152" s="37"/>
      <c r="H152" s="38">
        <f>MIN(H162,ROUND(AVERAGE(H160:H175),1))</f>
        <v>1.6</v>
      </c>
      <c r="I152" s="39"/>
      <c r="J152" s="45"/>
      <c r="Y152" s="34"/>
    </row>
    <row r="153" spans="2:25" s="28" customFormat="1" x14ac:dyDescent="0.25">
      <c r="B153" s="29"/>
      <c r="C153" s="30"/>
      <c r="D153" s="31"/>
      <c r="E153" s="31"/>
      <c r="F153" s="31"/>
      <c r="G153" s="31"/>
      <c r="H153" s="17"/>
      <c r="I153" s="18"/>
      <c r="J153" s="6"/>
      <c r="Y153" s="59"/>
    </row>
    <row r="154" spans="2:25" x14ac:dyDescent="0.25">
      <c r="B154" s="4"/>
      <c r="C154" s="8" t="s">
        <v>70</v>
      </c>
      <c r="D154" s="33"/>
      <c r="E154" s="33"/>
      <c r="F154" s="43">
        <v>3</v>
      </c>
      <c r="G154" s="5"/>
      <c r="H154" s="6"/>
      <c r="I154" s="7"/>
      <c r="J154" s="6"/>
    </row>
    <row r="155" spans="2:25" ht="8.1" customHeight="1" x14ac:dyDescent="0.25">
      <c r="B155" s="4"/>
      <c r="C155" s="33"/>
      <c r="D155" s="33"/>
      <c r="E155" s="33"/>
      <c r="F155" s="32"/>
      <c r="G155" s="5"/>
      <c r="H155" s="6"/>
      <c r="I155" s="7"/>
      <c r="J155" s="6"/>
    </row>
    <row r="156" spans="2:25" x14ac:dyDescent="0.25">
      <c r="B156" s="4"/>
      <c r="C156" s="8" t="s">
        <v>120</v>
      </c>
      <c r="D156" s="33"/>
      <c r="E156" s="33"/>
      <c r="F156" s="43">
        <v>10</v>
      </c>
      <c r="G156" s="5"/>
      <c r="H156" s="6"/>
      <c r="I156" s="7"/>
      <c r="J156" s="6"/>
    </row>
    <row r="157" spans="2:25" ht="8.1" customHeight="1" x14ac:dyDescent="0.25">
      <c r="B157" s="4"/>
      <c r="C157" s="33"/>
      <c r="D157" s="33"/>
      <c r="E157" s="33"/>
      <c r="F157" s="32"/>
      <c r="G157" s="5"/>
      <c r="H157" s="6"/>
      <c r="I157" s="7"/>
      <c r="J157" s="6"/>
    </row>
    <row r="158" spans="2:25" x14ac:dyDescent="0.25">
      <c r="B158" s="4"/>
      <c r="C158" s="8" t="s">
        <v>77</v>
      </c>
      <c r="D158" s="33"/>
      <c r="E158" s="33"/>
      <c r="F158" s="43">
        <v>36</v>
      </c>
      <c r="G158" s="5"/>
      <c r="H158" s="6"/>
      <c r="I158" s="7"/>
      <c r="J158" s="6"/>
    </row>
    <row r="159" spans="2:25" ht="8.1" customHeight="1" x14ac:dyDescent="0.25">
      <c r="B159" s="4"/>
      <c r="C159" s="33"/>
      <c r="D159" s="33"/>
      <c r="E159" s="33"/>
      <c r="F159" s="32"/>
      <c r="G159" s="5"/>
      <c r="H159" s="6"/>
      <c r="I159" s="7"/>
      <c r="J159" s="6"/>
    </row>
    <row r="160" spans="2:25" x14ac:dyDescent="0.25">
      <c r="B160" s="4"/>
      <c r="C160" s="8" t="s">
        <v>71</v>
      </c>
      <c r="D160" s="33"/>
      <c r="E160" s="33"/>
      <c r="F160" s="43">
        <v>8</v>
      </c>
      <c r="G160" s="5"/>
      <c r="H160" s="6">
        <f>IF(I160&gt;=0.75,2,IF(I160&gt;=0.5,1,0))</f>
        <v>2</v>
      </c>
      <c r="I160" s="7">
        <f>F160/$F$156</f>
        <v>0.8</v>
      </c>
      <c r="J160" s="6"/>
    </row>
    <row r="161" spans="2:10" ht="8.1" customHeight="1" x14ac:dyDescent="0.25">
      <c r="B161" s="4"/>
      <c r="C161" s="33"/>
      <c r="D161" s="33"/>
      <c r="E161" s="33"/>
      <c r="F161" s="32"/>
      <c r="G161" s="5"/>
      <c r="H161" s="6"/>
      <c r="I161" s="7"/>
      <c r="J161" s="6"/>
    </row>
    <row r="162" spans="2:10" x14ac:dyDescent="0.25">
      <c r="B162" s="4"/>
      <c r="C162" s="8" t="s">
        <v>72</v>
      </c>
      <c r="D162" s="33"/>
      <c r="E162" s="33"/>
      <c r="F162" s="43">
        <v>4</v>
      </c>
      <c r="G162" s="5"/>
      <c r="H162" s="6">
        <f>IF(F162&gt;=(F154+1),2,IF(F162=F154,1,0))</f>
        <v>2</v>
      </c>
      <c r="I162" s="7"/>
      <c r="J162" s="6"/>
    </row>
    <row r="163" spans="2:10" ht="8.1" customHeight="1" x14ac:dyDescent="0.25">
      <c r="B163" s="4"/>
      <c r="C163" s="33"/>
      <c r="D163" s="33"/>
      <c r="E163" s="33"/>
      <c r="F163" s="32"/>
      <c r="G163" s="5"/>
      <c r="H163" s="6"/>
      <c r="I163" s="7"/>
      <c r="J163" s="6"/>
    </row>
    <row r="164" spans="2:10" x14ac:dyDescent="0.25">
      <c r="B164" s="4"/>
      <c r="C164" s="8" t="s">
        <v>75</v>
      </c>
      <c r="D164" s="33"/>
      <c r="E164" s="33"/>
      <c r="F164" s="43">
        <v>4</v>
      </c>
      <c r="G164" s="5"/>
      <c r="H164" s="6">
        <f>IF(I164&lt;12,2,IF(I164=12,1,0))</f>
        <v>2</v>
      </c>
      <c r="I164" s="7">
        <f>F158/F164</f>
        <v>9</v>
      </c>
      <c r="J164" s="6"/>
    </row>
    <row r="165" spans="2:10" ht="8.1" customHeight="1" x14ac:dyDescent="0.25">
      <c r="B165" s="4"/>
      <c r="C165" s="33"/>
      <c r="D165" s="33"/>
      <c r="E165" s="33"/>
      <c r="F165" s="32"/>
      <c r="G165" s="5"/>
      <c r="H165" s="6"/>
      <c r="I165" s="7"/>
      <c r="J165" s="6"/>
    </row>
    <row r="166" spans="2:10" x14ac:dyDescent="0.25">
      <c r="B166" s="4"/>
      <c r="C166" s="8" t="s">
        <v>73</v>
      </c>
      <c r="D166" s="33"/>
      <c r="E166" s="33"/>
      <c r="F166" s="43">
        <v>4</v>
      </c>
      <c r="G166" s="5"/>
      <c r="H166" s="6">
        <f>IF(F166&gt;0,2,1)</f>
        <v>2</v>
      </c>
      <c r="I166" s="7"/>
      <c r="J166" s="6"/>
    </row>
    <row r="167" spans="2:10" ht="8.1" customHeight="1" x14ac:dyDescent="0.25">
      <c r="B167" s="4"/>
      <c r="C167" s="33"/>
      <c r="D167" s="33"/>
      <c r="E167" s="33"/>
      <c r="F167" s="5"/>
      <c r="G167" s="5"/>
      <c r="H167" s="6"/>
      <c r="I167" s="7"/>
      <c r="J167" s="6"/>
    </row>
    <row r="168" spans="2:10" ht="15" customHeight="1" x14ac:dyDescent="0.25">
      <c r="B168" s="4"/>
      <c r="C168" s="96" t="s">
        <v>74</v>
      </c>
      <c r="D168" s="96"/>
      <c r="E168" s="96"/>
      <c r="F168" s="5"/>
      <c r="G168" s="5"/>
      <c r="H168" s="6"/>
      <c r="I168" s="7"/>
      <c r="J168" s="6"/>
    </row>
    <row r="169" spans="2:10" x14ac:dyDescent="0.25">
      <c r="B169" s="4"/>
      <c r="C169" s="96"/>
      <c r="D169" s="96"/>
      <c r="E169" s="96"/>
      <c r="F169" s="5"/>
      <c r="G169" s="5"/>
      <c r="H169" s="6"/>
      <c r="I169" s="7"/>
      <c r="J169" s="6"/>
    </row>
    <row r="170" spans="2:10" ht="8.1" customHeight="1" x14ac:dyDescent="0.25">
      <c r="B170" s="4"/>
      <c r="C170" s="5"/>
      <c r="D170" s="5"/>
      <c r="E170" s="5"/>
      <c r="F170" s="5"/>
      <c r="G170" s="5"/>
      <c r="H170" s="6"/>
      <c r="I170" s="7"/>
      <c r="J170" s="6"/>
    </row>
    <row r="171" spans="2:10" x14ac:dyDescent="0.25">
      <c r="B171" s="4"/>
      <c r="C171" s="5"/>
      <c r="D171" s="5"/>
      <c r="E171" s="5"/>
      <c r="F171" s="5"/>
      <c r="G171" s="5"/>
      <c r="H171" s="6">
        <f>IF(I171=TRUE,2,1)</f>
        <v>1</v>
      </c>
      <c r="I171" s="7" t="b">
        <v>0</v>
      </c>
      <c r="J171" s="6"/>
    </row>
    <row r="172" spans="2:10" ht="8.1" customHeight="1" x14ac:dyDescent="0.25">
      <c r="B172" s="4"/>
      <c r="C172" s="5"/>
      <c r="D172" s="5"/>
      <c r="E172" s="5"/>
      <c r="F172" s="5"/>
      <c r="G172" s="5"/>
      <c r="H172" s="6"/>
      <c r="I172" s="7"/>
      <c r="J172" s="6"/>
    </row>
    <row r="173" spans="2:10" x14ac:dyDescent="0.25">
      <c r="B173" s="4"/>
      <c r="C173" s="5"/>
      <c r="D173" s="5"/>
      <c r="E173" s="5"/>
      <c r="F173" s="5"/>
      <c r="G173" s="5"/>
      <c r="H173" s="6">
        <f t="shared" ref="H173:H175" si="5">IF(I173=TRUE,2,1)</f>
        <v>1</v>
      </c>
      <c r="I173" s="7" t="b">
        <v>0</v>
      </c>
      <c r="J173" s="6"/>
    </row>
    <row r="174" spans="2:10" ht="8.1" customHeight="1" x14ac:dyDescent="0.25">
      <c r="B174" s="4"/>
      <c r="C174" s="5"/>
      <c r="D174" s="5"/>
      <c r="E174" s="5"/>
      <c r="F174" s="5"/>
      <c r="G174" s="5"/>
      <c r="H174" s="6"/>
      <c r="I174" s="7"/>
      <c r="J174" s="6"/>
    </row>
    <row r="175" spans="2:10" x14ac:dyDescent="0.25">
      <c r="B175" s="4"/>
      <c r="C175" s="5"/>
      <c r="D175" s="5"/>
      <c r="E175" s="5"/>
      <c r="F175" s="5"/>
      <c r="G175" s="5"/>
      <c r="H175" s="6">
        <f t="shared" si="5"/>
        <v>1</v>
      </c>
      <c r="I175" s="7" t="b">
        <v>0</v>
      </c>
      <c r="J175" s="6"/>
    </row>
    <row r="176" spans="2:10" ht="15.75" thickBot="1" x14ac:dyDescent="0.3">
      <c r="B176" s="11"/>
      <c r="C176" s="12"/>
      <c r="D176" s="12"/>
      <c r="E176" s="12"/>
      <c r="F176" s="12"/>
      <c r="G176" s="12"/>
      <c r="H176" s="13"/>
      <c r="I176" s="14"/>
      <c r="J176" s="6"/>
    </row>
    <row r="177" spans="2:26" ht="15.75" thickBot="1" x14ac:dyDescent="0.3"/>
    <row r="178" spans="2:26" s="3" customFormat="1" ht="19.5" thickBot="1" x14ac:dyDescent="0.3">
      <c r="B178" s="35"/>
      <c r="C178" s="36" t="s">
        <v>119</v>
      </c>
      <c r="D178" s="47" t="s">
        <v>152</v>
      </c>
      <c r="E178" s="38">
        <f>ROUND(IF(I12=1,AVERAGE(I178,M178,Q178,U178,Y178),AVERAGE(M178,Q178,U178,Y178)),1)</f>
        <v>1.5</v>
      </c>
      <c r="F178" s="37"/>
      <c r="G178" s="47" t="s">
        <v>1</v>
      </c>
      <c r="H178" s="47"/>
      <c r="I178" s="38">
        <f>ROUND(AVERAGE(I180:I245),1)</f>
        <v>1.7</v>
      </c>
      <c r="J178" s="47"/>
      <c r="K178" s="47" t="s">
        <v>2</v>
      </c>
      <c r="L178" s="47"/>
      <c r="M178" s="38">
        <f>ROUND(AVERAGE(M180:M245),1)</f>
        <v>0.9</v>
      </c>
      <c r="N178" s="47"/>
      <c r="O178" s="47" t="s">
        <v>3</v>
      </c>
      <c r="P178" s="47"/>
      <c r="Q178" s="38">
        <f>ROUND(AVERAGE(Q180:Q245),1)</f>
        <v>1.5</v>
      </c>
      <c r="R178" s="47"/>
      <c r="S178" s="47" t="s">
        <v>4</v>
      </c>
      <c r="T178" s="47"/>
      <c r="U178" s="38">
        <f>MIN(ROUND(AVERAGE(U180:U245),1),U239)</f>
        <v>1.8</v>
      </c>
      <c r="V178" s="47"/>
      <c r="W178" s="47" t="s">
        <v>5</v>
      </c>
      <c r="X178" s="47"/>
      <c r="Y178" s="38">
        <f>ROUND(AVERAGE(Y180:Y245),1)</f>
        <v>1.8</v>
      </c>
      <c r="Z178" s="57"/>
    </row>
    <row r="179" spans="2:26" x14ac:dyDescent="0.25">
      <c r="B179" s="4"/>
      <c r="C179" s="5"/>
      <c r="D179" s="5"/>
      <c r="E179" s="5"/>
      <c r="F179" s="5"/>
      <c r="G179" s="46"/>
      <c r="H179" s="6"/>
      <c r="I179" s="46"/>
      <c r="J179" s="46"/>
      <c r="K179" s="46"/>
      <c r="L179" s="6"/>
      <c r="M179" s="46"/>
      <c r="N179" s="46"/>
      <c r="O179" s="46"/>
      <c r="P179" s="6"/>
      <c r="Q179" s="46"/>
      <c r="R179" s="46"/>
      <c r="S179" s="46"/>
      <c r="T179" s="6"/>
      <c r="U179" s="46"/>
      <c r="V179" s="46"/>
      <c r="W179" s="46"/>
      <c r="X179" s="6"/>
      <c r="Y179" s="46"/>
      <c r="Z179" s="84"/>
    </row>
    <row r="180" spans="2:26" ht="15" customHeight="1" x14ac:dyDescent="0.25">
      <c r="B180" s="4"/>
      <c r="C180" s="97" t="s">
        <v>121</v>
      </c>
      <c r="D180" s="98"/>
      <c r="E180" s="98"/>
      <c r="F180" s="98"/>
      <c r="G180" s="80">
        <v>4</v>
      </c>
      <c r="H180" s="6"/>
      <c r="I180" s="46">
        <f>IF(AND(G180&gt;3,G180&lt;7),2,IF(AND(G180&gt;6,G180&lt;10),1,0))</f>
        <v>2</v>
      </c>
      <c r="J180" s="46"/>
      <c r="K180" s="80">
        <v>2</v>
      </c>
      <c r="L180" s="6"/>
      <c r="M180" s="46">
        <f>IF(K180&gt;8,2,IF(K180&gt;5,1,0))</f>
        <v>0</v>
      </c>
      <c r="N180" s="46"/>
      <c r="O180" s="80">
        <v>2</v>
      </c>
      <c r="P180" s="6"/>
      <c r="Q180" s="46">
        <f>IF(O180&gt;8,2,IF(O180&gt;5,1,0))</f>
        <v>0</v>
      </c>
      <c r="R180" s="46"/>
      <c r="S180" s="80">
        <v>1</v>
      </c>
      <c r="T180" s="6"/>
      <c r="U180" s="46">
        <f>IF(S180&gt;1,2,IF(S180=1,1,0))</f>
        <v>1</v>
      </c>
      <c r="V180" s="46"/>
      <c r="W180" s="80">
        <v>1</v>
      </c>
      <c r="X180" s="6"/>
      <c r="Y180" s="46">
        <f>IF(W180&gt;1,2,IF(W180=1,1,0))</f>
        <v>1</v>
      </c>
      <c r="Z180" s="84"/>
    </row>
    <row r="181" spans="2:26" ht="8.1" customHeight="1" x14ac:dyDescent="0.25">
      <c r="B181" s="4"/>
      <c r="C181" s="5"/>
      <c r="D181" s="5"/>
      <c r="E181" s="5"/>
      <c r="F181" s="5"/>
      <c r="G181" s="46"/>
      <c r="H181" s="6"/>
      <c r="I181" s="46"/>
      <c r="J181" s="46"/>
      <c r="K181" s="46"/>
      <c r="L181" s="6"/>
      <c r="M181" s="46"/>
      <c r="N181" s="46"/>
      <c r="O181" s="46"/>
      <c r="P181" s="6"/>
      <c r="Q181" s="46"/>
      <c r="R181" s="46"/>
      <c r="S181" s="46"/>
      <c r="T181" s="6"/>
      <c r="U181" s="46"/>
      <c r="V181" s="46"/>
      <c r="W181" s="46"/>
      <c r="X181" s="6"/>
      <c r="Y181" s="46"/>
      <c r="Z181" s="84"/>
    </row>
    <row r="182" spans="2:26" ht="15" customHeight="1" x14ac:dyDescent="0.25">
      <c r="B182" s="4"/>
      <c r="C182" s="97" t="s">
        <v>81</v>
      </c>
      <c r="D182" s="99"/>
      <c r="E182" s="99"/>
      <c r="F182" s="99"/>
      <c r="G182" s="80">
        <v>4</v>
      </c>
      <c r="H182" s="6">
        <f>G182/$D$12</f>
        <v>1.3333333333333333</v>
      </c>
      <c r="I182" s="46">
        <f>IF(H182&lt;0.5,0,IF(H182&gt;=0.75,2,1))</f>
        <v>2</v>
      </c>
      <c r="J182" s="46"/>
      <c r="K182" s="80">
        <v>3</v>
      </c>
      <c r="L182" s="6">
        <f>K182/$D$13</f>
        <v>0.5</v>
      </c>
      <c r="M182" s="46">
        <f>IF(L182&lt;0.5,0,IF(L182&gt;=0.75,2,1))</f>
        <v>1</v>
      </c>
      <c r="N182" s="46"/>
      <c r="O182" s="80">
        <v>1</v>
      </c>
      <c r="P182" s="6">
        <f>O182/$D$14</f>
        <v>0.25</v>
      </c>
      <c r="Q182" s="46">
        <f>IF(P182&lt;0.5,0,IF(P182&gt;=0.75,2,1))</f>
        <v>0</v>
      </c>
      <c r="R182" s="46"/>
      <c r="S182" s="80">
        <v>2</v>
      </c>
      <c r="T182" s="6">
        <f>S182/$D$15</f>
        <v>0.66666666666666663</v>
      </c>
      <c r="U182" s="46">
        <f>IF(T182&lt;0.5,0,IF(T182&gt;=0.75,2,1))</f>
        <v>1</v>
      </c>
      <c r="V182" s="46"/>
      <c r="W182" s="79"/>
      <c r="X182" s="6"/>
      <c r="Y182" s="79"/>
      <c r="Z182" s="84"/>
    </row>
    <row r="183" spans="2:26" ht="8.1" customHeight="1" x14ac:dyDescent="0.25">
      <c r="B183" s="4"/>
      <c r="C183" s="5"/>
      <c r="D183" s="5"/>
      <c r="E183" s="5"/>
      <c r="F183" s="5"/>
      <c r="G183" s="46"/>
      <c r="H183" s="6"/>
      <c r="I183" s="46"/>
      <c r="J183" s="46"/>
      <c r="K183" s="46"/>
      <c r="L183" s="6"/>
      <c r="M183" s="46"/>
      <c r="N183" s="46"/>
      <c r="O183" s="46"/>
      <c r="P183" s="6"/>
      <c r="Q183" s="46"/>
      <c r="R183" s="46"/>
      <c r="S183" s="46"/>
      <c r="T183" s="6"/>
      <c r="U183" s="46"/>
      <c r="V183" s="46"/>
      <c r="W183" s="46"/>
      <c r="X183" s="6"/>
      <c r="Y183" s="46"/>
      <c r="Z183" s="84"/>
    </row>
    <row r="184" spans="2:26" ht="15" customHeight="1" x14ac:dyDescent="0.25">
      <c r="B184" s="4"/>
      <c r="C184" s="97" t="s">
        <v>82</v>
      </c>
      <c r="D184" s="99"/>
      <c r="E184" s="99"/>
      <c r="F184" s="99"/>
      <c r="G184" s="80">
        <v>12</v>
      </c>
      <c r="H184" s="6">
        <f>G184/$E$12</f>
        <v>0.8</v>
      </c>
      <c r="I184" s="46">
        <f>IF(H184&lt;0.5,0,IF(H184&gt;=0.75,2,1))</f>
        <v>2</v>
      </c>
      <c r="J184" s="46"/>
      <c r="K184" s="80">
        <v>1</v>
      </c>
      <c r="L184" s="6">
        <f>K184/$E$13</f>
        <v>0.05</v>
      </c>
      <c r="M184" s="46">
        <f>IF(L184&lt;0.5,0,IF(L184&gt;=0.75,2,1))</f>
        <v>0</v>
      </c>
      <c r="N184" s="46"/>
      <c r="O184" s="80">
        <v>1</v>
      </c>
      <c r="P184" s="6">
        <f>O184/$E$14</f>
        <v>6.25E-2</v>
      </c>
      <c r="Q184" s="46">
        <f>IF(P184&lt;0.5,0,IF(P184&gt;=0.75,2,1))</f>
        <v>0</v>
      </c>
      <c r="R184" s="46"/>
      <c r="S184" s="80">
        <v>12</v>
      </c>
      <c r="T184" s="6">
        <f>S184/$E$15</f>
        <v>1.3333333333333333</v>
      </c>
      <c r="U184" s="46">
        <f>IF(T184&lt;0.5,0,IF(T184&gt;=0.75,2,1))</f>
        <v>2</v>
      </c>
      <c r="V184" s="46"/>
      <c r="W184" s="80">
        <v>17</v>
      </c>
      <c r="X184" s="6">
        <f>W184/$E$16</f>
        <v>0.89473684210526316</v>
      </c>
      <c r="Y184" s="46">
        <f>IF(X184&lt;0.5,0,IF(X184&gt;=0.75,2,1))</f>
        <v>2</v>
      </c>
      <c r="Z184" s="84"/>
    </row>
    <row r="185" spans="2:26" ht="8.1" customHeight="1" x14ac:dyDescent="0.25">
      <c r="B185" s="4"/>
      <c r="C185" s="51"/>
      <c r="D185" s="52"/>
      <c r="E185" s="52"/>
      <c r="F185" s="52"/>
      <c r="G185" s="46"/>
      <c r="H185" s="6"/>
      <c r="I185" s="46"/>
      <c r="J185" s="46"/>
      <c r="K185" s="46"/>
      <c r="L185" s="6"/>
      <c r="M185" s="46"/>
      <c r="N185" s="46"/>
      <c r="O185" s="46"/>
      <c r="P185" s="6"/>
      <c r="Q185" s="46"/>
      <c r="R185" s="46"/>
      <c r="S185" s="46"/>
      <c r="T185" s="6"/>
      <c r="U185" s="46"/>
      <c r="V185" s="46"/>
      <c r="W185" s="46"/>
      <c r="X185" s="6"/>
      <c r="Y185" s="46"/>
      <c r="Z185" s="84"/>
    </row>
    <row r="186" spans="2:26" ht="15" customHeight="1" x14ac:dyDescent="0.25">
      <c r="B186" s="4"/>
      <c r="C186" s="97" t="s">
        <v>89</v>
      </c>
      <c r="D186" s="99"/>
      <c r="E186" s="99"/>
      <c r="F186" s="99"/>
      <c r="G186" s="61">
        <f>IF(ISNUMBER(G184/G182),G184/G182,"")</f>
        <v>3</v>
      </c>
      <c r="H186" s="6"/>
      <c r="I186" s="46">
        <f>IF(G186&lt;=5,2,IF(G186&lt;=8,1,0))</f>
        <v>2</v>
      </c>
      <c r="J186" s="46"/>
      <c r="K186" s="61">
        <f>IF(ISNUMBER(K184/K182),K184/K182,"")</f>
        <v>0.33333333333333331</v>
      </c>
      <c r="L186" s="6"/>
      <c r="M186" s="46">
        <f>IF(K186&lt;=6,2,IF(K186&lt;=9,1,0))</f>
        <v>2</v>
      </c>
      <c r="N186" s="46"/>
      <c r="O186" s="61">
        <f>IF(ISNUMBER(O184/O182),O184/O182,"")</f>
        <v>1</v>
      </c>
      <c r="P186" s="6"/>
      <c r="Q186" s="46">
        <f>IF(O186&lt;=12,2,IF(O186&lt;=15,1,0))</f>
        <v>2</v>
      </c>
      <c r="R186" s="46"/>
      <c r="S186" s="87"/>
      <c r="T186" s="6"/>
      <c r="U186" s="87"/>
      <c r="V186" s="46"/>
      <c r="W186" s="79" t="str">
        <f>IF(ISNUMBER(W184/W182),W184/W182,"")</f>
        <v/>
      </c>
      <c r="X186" s="6"/>
      <c r="Y186" s="79"/>
      <c r="Z186" s="84"/>
    </row>
    <row r="187" spans="2:26" ht="8.1" customHeight="1" x14ac:dyDescent="0.25">
      <c r="B187" s="4"/>
      <c r="C187" s="51"/>
      <c r="D187" s="52"/>
      <c r="E187" s="52"/>
      <c r="F187" s="52"/>
      <c r="G187" s="46"/>
      <c r="H187" s="6"/>
      <c r="I187" s="46"/>
      <c r="J187" s="46"/>
      <c r="K187" s="46"/>
      <c r="L187" s="6"/>
      <c r="M187" s="46"/>
      <c r="N187" s="46"/>
      <c r="O187" s="46"/>
      <c r="P187" s="6"/>
      <c r="Q187" s="46"/>
      <c r="R187" s="46"/>
      <c r="S187" s="46"/>
      <c r="T187" s="6"/>
      <c r="U187" s="46"/>
      <c r="V187" s="46"/>
      <c r="W187" s="46"/>
      <c r="X187" s="6"/>
      <c r="Y187" s="46"/>
      <c r="Z187" s="84"/>
    </row>
    <row r="188" spans="2:26" ht="15" customHeight="1" x14ac:dyDescent="0.25">
      <c r="B188" s="4"/>
      <c r="C188" s="97" t="s">
        <v>83</v>
      </c>
      <c r="D188" s="99"/>
      <c r="E188" s="99"/>
      <c r="F188" s="99"/>
      <c r="G188" s="81">
        <v>15</v>
      </c>
      <c r="H188" s="6"/>
      <c r="I188" s="46">
        <f>IF(AND(G188&gt;14,G188&lt;21),2,IF(AND(G188&gt;10,G188&lt;26),1,0))</f>
        <v>2</v>
      </c>
      <c r="J188" s="46"/>
      <c r="K188" s="81">
        <v>4</v>
      </c>
      <c r="L188" s="6"/>
      <c r="M188" s="46">
        <f>IF(AND(K188&gt;14,K188&lt;21),2,IF(AND(K188&gt;10,K188&lt;26),1,0))</f>
        <v>0</v>
      </c>
      <c r="N188" s="46"/>
      <c r="O188" s="81">
        <v>7</v>
      </c>
      <c r="P188" s="6"/>
      <c r="Q188" s="46">
        <f>IF(AND(O188&gt;5,O188&lt;9),2,IF(AND(O188&gt;3,O188&lt;11),1,0))</f>
        <v>2</v>
      </c>
      <c r="R188" s="46"/>
      <c r="S188" s="81">
        <v>6</v>
      </c>
      <c r="T188" s="6"/>
      <c r="U188" s="46">
        <f>IF(AND(S188&gt;4,S188&lt;9),2,IF(AND(S188&gt;3,S188&lt;11),1,0))</f>
        <v>2</v>
      </c>
      <c r="V188" s="46"/>
      <c r="W188" s="79"/>
      <c r="X188" s="6"/>
      <c r="Y188" s="79"/>
      <c r="Z188" s="84"/>
    </row>
    <row r="189" spans="2:26" ht="8.1" customHeight="1" x14ac:dyDescent="0.25">
      <c r="B189" s="4"/>
      <c r="C189" s="51"/>
      <c r="D189" s="52"/>
      <c r="E189" s="52"/>
      <c r="F189" s="52"/>
      <c r="G189" s="46"/>
      <c r="H189" s="6"/>
      <c r="I189" s="46"/>
      <c r="J189" s="46"/>
      <c r="K189" s="46"/>
      <c r="L189" s="6"/>
      <c r="M189" s="46"/>
      <c r="N189" s="46"/>
      <c r="O189" s="46"/>
      <c r="P189" s="6"/>
      <c r="Q189" s="46"/>
      <c r="R189" s="46"/>
      <c r="S189" s="46"/>
      <c r="T189" s="6"/>
      <c r="U189" s="46"/>
      <c r="V189" s="46"/>
      <c r="W189" s="46"/>
      <c r="X189" s="6"/>
      <c r="Y189" s="46"/>
      <c r="Z189" s="84"/>
    </row>
    <row r="190" spans="2:26" ht="15" customHeight="1" x14ac:dyDescent="0.25">
      <c r="B190" s="4"/>
      <c r="C190" s="97" t="s">
        <v>125</v>
      </c>
      <c r="D190" s="99"/>
      <c r="E190" s="99"/>
      <c r="F190" s="99"/>
      <c r="G190" s="80">
        <v>21</v>
      </c>
      <c r="H190" s="6"/>
      <c r="I190" s="46">
        <f>IF(G190&gt;=20,2,IF(G190=19,1,0))</f>
        <v>2</v>
      </c>
      <c r="J190" s="46"/>
      <c r="K190" s="80">
        <v>9</v>
      </c>
      <c r="L190" s="6"/>
      <c r="M190" s="46">
        <f>IF(K190&gt;=17,2,0)</f>
        <v>0</v>
      </c>
      <c r="N190" s="46"/>
      <c r="O190" s="80">
        <v>17</v>
      </c>
      <c r="P190" s="6"/>
      <c r="Q190" s="46">
        <f>IF(O190&gt;=17,2,0)</f>
        <v>2</v>
      </c>
      <c r="R190" s="46"/>
      <c r="S190" s="80">
        <v>19</v>
      </c>
      <c r="T190" s="6"/>
      <c r="U190" s="46">
        <f>IF(S190&gt;=19,2,0)</f>
        <v>2</v>
      </c>
      <c r="V190" s="46"/>
      <c r="W190" s="79"/>
      <c r="X190" s="6"/>
      <c r="Y190" s="79"/>
      <c r="Z190" s="84"/>
    </row>
    <row r="191" spans="2:26" ht="8.1" customHeight="1" x14ac:dyDescent="0.25">
      <c r="B191" s="4"/>
      <c r="C191" s="51"/>
      <c r="D191" s="52"/>
      <c r="E191" s="52"/>
      <c r="F191" s="52"/>
      <c r="G191" s="79"/>
      <c r="H191" s="6"/>
      <c r="I191" s="46"/>
      <c r="J191" s="46"/>
      <c r="K191" s="79"/>
      <c r="L191" s="6"/>
      <c r="M191" s="46"/>
      <c r="N191" s="46"/>
      <c r="O191" s="79"/>
      <c r="P191" s="6"/>
      <c r="Q191" s="46"/>
      <c r="R191" s="46"/>
      <c r="S191" s="79"/>
      <c r="T191" s="6"/>
      <c r="U191" s="46"/>
      <c r="V191" s="46"/>
      <c r="W191" s="79"/>
      <c r="X191" s="6"/>
      <c r="Y191" s="46"/>
      <c r="Z191" s="84"/>
    </row>
    <row r="192" spans="2:26" ht="15" customHeight="1" x14ac:dyDescent="0.25">
      <c r="B192" s="4"/>
      <c r="C192" s="92" t="s">
        <v>98</v>
      </c>
      <c r="D192" s="92"/>
      <c r="E192" s="92"/>
      <c r="F192" s="92"/>
      <c r="G192" s="79"/>
      <c r="H192" s="6"/>
      <c r="I192" s="46">
        <f>IF(H195=TRUE,2,IF(OR(H193=TRUE,H194=TRUE,H196=TRUE,H197=TRUE,H198=TRUE,H199=TRUE),1,0))</f>
        <v>2</v>
      </c>
      <c r="J192" s="46"/>
      <c r="K192" s="79"/>
      <c r="L192" s="6"/>
      <c r="M192" s="46">
        <f>IF(L195=TRUE,2,IF(OR(L193=TRUE,L194=TRUE,L196=TRUE,L197=TRUE,L198=TRUE,L199=TRUE),1,0))</f>
        <v>0</v>
      </c>
      <c r="N192" s="46"/>
      <c r="O192" s="79"/>
      <c r="P192" s="6"/>
      <c r="Q192" s="46">
        <f>IF(P195=TRUE,2,IF(OR(P193=TRUE,P194=TRUE,P196=TRUE,P197=TRUE,P198=TRUE,P199=TRUE),1,0))</f>
        <v>2</v>
      </c>
      <c r="R192" s="46"/>
      <c r="S192" s="79"/>
      <c r="T192" s="6"/>
      <c r="U192" s="46">
        <f>IF(T195=TRUE,2,IF(OR(T193=TRUE,T194=TRUE,T196=TRUE,T197=TRUE,T198=TRUE,T199=TRUE),1,0))</f>
        <v>2</v>
      </c>
      <c r="V192" s="46"/>
      <c r="W192" s="79"/>
      <c r="X192" s="6"/>
      <c r="Y192" s="46"/>
      <c r="Z192" s="84"/>
    </row>
    <row r="193" spans="2:26" ht="15" customHeight="1" x14ac:dyDescent="0.25">
      <c r="B193" s="4"/>
      <c r="C193" s="52" t="s">
        <v>99</v>
      </c>
      <c r="D193" s="5"/>
      <c r="E193" s="52"/>
      <c r="F193" s="52"/>
      <c r="G193" s="79"/>
      <c r="H193" s="6" t="b">
        <v>0</v>
      </c>
      <c r="I193" s="46"/>
      <c r="J193" s="46"/>
      <c r="K193" s="79"/>
      <c r="L193" s="6" t="b">
        <v>0</v>
      </c>
      <c r="M193" s="46"/>
      <c r="N193" s="46"/>
      <c r="O193" s="79"/>
      <c r="P193" s="6" t="b">
        <v>1</v>
      </c>
      <c r="Q193" s="46"/>
      <c r="R193" s="46"/>
      <c r="S193" s="79"/>
      <c r="T193" s="6" t="b">
        <v>1</v>
      </c>
      <c r="U193" s="46"/>
      <c r="V193" s="46"/>
      <c r="W193" s="79"/>
      <c r="X193" s="6"/>
      <c r="Y193" s="46"/>
      <c r="Z193" s="84"/>
    </row>
    <row r="194" spans="2:26" ht="15" customHeight="1" x14ac:dyDescent="0.25">
      <c r="B194" s="4"/>
      <c r="C194" s="52" t="s">
        <v>100</v>
      </c>
      <c r="D194" s="5"/>
      <c r="E194" s="52"/>
      <c r="F194" s="52"/>
      <c r="G194" s="79"/>
      <c r="H194" s="6" t="b">
        <v>0</v>
      </c>
      <c r="I194" s="46"/>
      <c r="J194" s="46"/>
      <c r="K194" s="79"/>
      <c r="L194" s="6" t="b">
        <v>0</v>
      </c>
      <c r="M194" s="46"/>
      <c r="N194" s="46"/>
      <c r="O194" s="79"/>
      <c r="P194" s="6" t="b">
        <v>1</v>
      </c>
      <c r="Q194" s="46"/>
      <c r="R194" s="46"/>
      <c r="S194" s="79"/>
      <c r="T194" s="6" t="b">
        <v>1</v>
      </c>
      <c r="U194" s="46"/>
      <c r="V194" s="46"/>
      <c r="W194" s="79"/>
      <c r="X194" s="6"/>
      <c r="Y194" s="46"/>
      <c r="Z194" s="84"/>
    </row>
    <row r="195" spans="2:26" ht="15" customHeight="1" x14ac:dyDescent="0.25">
      <c r="B195" s="4"/>
      <c r="C195" s="52" t="s">
        <v>101</v>
      </c>
      <c r="D195" s="5"/>
      <c r="E195" s="52"/>
      <c r="F195" s="52"/>
      <c r="G195" s="79"/>
      <c r="H195" s="6" t="b">
        <v>1</v>
      </c>
      <c r="I195" s="46"/>
      <c r="J195" s="46"/>
      <c r="K195" s="79"/>
      <c r="L195" s="6" t="b">
        <v>0</v>
      </c>
      <c r="M195" s="46"/>
      <c r="N195" s="46"/>
      <c r="O195" s="79"/>
      <c r="P195" s="6" t="b">
        <v>1</v>
      </c>
      <c r="Q195" s="46"/>
      <c r="R195" s="46"/>
      <c r="S195" s="79"/>
      <c r="T195" s="6" t="b">
        <v>1</v>
      </c>
      <c r="U195" s="46"/>
      <c r="V195" s="46"/>
      <c r="W195" s="79"/>
      <c r="X195" s="6"/>
      <c r="Y195" s="46"/>
      <c r="Z195" s="84"/>
    </row>
    <row r="196" spans="2:26" ht="15" customHeight="1" x14ac:dyDescent="0.25">
      <c r="B196" s="4"/>
      <c r="C196" s="52" t="s">
        <v>102</v>
      </c>
      <c r="D196" s="5"/>
      <c r="E196" s="52"/>
      <c r="F196" s="52"/>
      <c r="G196" s="79"/>
      <c r="H196" s="6" t="b">
        <v>0</v>
      </c>
      <c r="I196" s="46"/>
      <c r="J196" s="46"/>
      <c r="K196" s="79"/>
      <c r="L196" s="6" t="b">
        <v>0</v>
      </c>
      <c r="M196" s="46"/>
      <c r="N196" s="46"/>
      <c r="O196" s="79"/>
      <c r="P196" s="6" t="b">
        <v>1</v>
      </c>
      <c r="Q196" s="46"/>
      <c r="R196" s="46"/>
      <c r="S196" s="79"/>
      <c r="T196" s="6" t="b">
        <v>1</v>
      </c>
      <c r="U196" s="46"/>
      <c r="V196" s="46"/>
      <c r="W196" s="79"/>
      <c r="X196" s="6"/>
      <c r="Y196" s="46"/>
      <c r="Z196" s="84"/>
    </row>
    <row r="197" spans="2:26" ht="15" customHeight="1" x14ac:dyDescent="0.25">
      <c r="B197" s="4"/>
      <c r="C197" s="52" t="s">
        <v>105</v>
      </c>
      <c r="D197" s="5"/>
      <c r="E197" s="52"/>
      <c r="F197" s="52"/>
      <c r="G197" s="79"/>
      <c r="H197" s="6" t="b">
        <v>0</v>
      </c>
      <c r="I197" s="46"/>
      <c r="J197" s="46"/>
      <c r="K197" s="79"/>
      <c r="L197" s="6" t="b">
        <v>0</v>
      </c>
      <c r="M197" s="46"/>
      <c r="N197" s="46"/>
      <c r="O197" s="79"/>
      <c r="P197" s="6" t="b">
        <v>1</v>
      </c>
      <c r="Q197" s="46"/>
      <c r="R197" s="46"/>
      <c r="S197" s="79"/>
      <c r="T197" s="6" t="b">
        <v>1</v>
      </c>
      <c r="U197" s="46"/>
      <c r="V197" s="46"/>
      <c r="W197" s="79"/>
      <c r="X197" s="6"/>
      <c r="Y197" s="46"/>
      <c r="Z197" s="84"/>
    </row>
    <row r="198" spans="2:26" ht="15" customHeight="1" x14ac:dyDescent="0.25">
      <c r="B198" s="4"/>
      <c r="C198" s="52" t="s">
        <v>103</v>
      </c>
      <c r="D198" s="5"/>
      <c r="E198" s="52"/>
      <c r="F198" s="52"/>
      <c r="G198" s="79"/>
      <c r="H198" s="6" t="b">
        <v>0</v>
      </c>
      <c r="I198" s="46"/>
      <c r="J198" s="46"/>
      <c r="K198" s="79"/>
      <c r="L198" s="6" t="b">
        <v>0</v>
      </c>
      <c r="M198" s="46"/>
      <c r="N198" s="46"/>
      <c r="O198" s="79"/>
      <c r="P198" s="6" t="b">
        <v>1</v>
      </c>
      <c r="Q198" s="46"/>
      <c r="R198" s="46"/>
      <c r="S198" s="79"/>
      <c r="T198" s="6" t="b">
        <v>1</v>
      </c>
      <c r="U198" s="46"/>
      <c r="V198" s="46"/>
      <c r="W198" s="79"/>
      <c r="X198" s="6"/>
      <c r="Y198" s="46"/>
      <c r="Z198" s="84"/>
    </row>
    <row r="199" spans="2:26" ht="15" customHeight="1" x14ac:dyDescent="0.25">
      <c r="B199" s="4"/>
      <c r="C199" s="52" t="s">
        <v>104</v>
      </c>
      <c r="D199" s="5"/>
      <c r="E199" s="52"/>
      <c r="F199" s="52"/>
      <c r="G199" s="79"/>
      <c r="H199" s="6" t="b">
        <v>0</v>
      </c>
      <c r="I199" s="46"/>
      <c r="J199" s="46"/>
      <c r="K199" s="79"/>
      <c r="L199" s="6" t="b">
        <v>0</v>
      </c>
      <c r="M199" s="46"/>
      <c r="N199" s="46"/>
      <c r="O199" s="79"/>
      <c r="P199" s="6" t="b">
        <v>1</v>
      </c>
      <c r="Q199" s="46"/>
      <c r="R199" s="46"/>
      <c r="S199" s="79"/>
      <c r="T199" s="6" t="b">
        <v>1</v>
      </c>
      <c r="U199" s="46"/>
      <c r="V199" s="46"/>
      <c r="W199" s="79"/>
      <c r="X199" s="6"/>
      <c r="Y199" s="46"/>
      <c r="Z199" s="84"/>
    </row>
    <row r="200" spans="2:26" ht="8.1" customHeight="1" x14ac:dyDescent="0.25">
      <c r="B200" s="4"/>
      <c r="C200" s="51"/>
      <c r="D200" s="52"/>
      <c r="E200" s="52"/>
      <c r="F200" s="52"/>
      <c r="G200" s="79"/>
      <c r="H200" s="6"/>
      <c r="I200" s="46"/>
      <c r="J200" s="46"/>
      <c r="K200" s="79"/>
      <c r="L200" s="6"/>
      <c r="M200" s="46"/>
      <c r="N200" s="46"/>
      <c r="O200" s="79"/>
      <c r="P200" s="6"/>
      <c r="Q200" s="46"/>
      <c r="R200" s="46"/>
      <c r="S200" s="79"/>
      <c r="T200" s="6"/>
      <c r="U200" s="46"/>
      <c r="V200" s="46"/>
      <c r="W200" s="79"/>
      <c r="X200" s="6"/>
      <c r="Y200" s="46"/>
      <c r="Z200" s="84"/>
    </row>
    <row r="201" spans="2:26" ht="15" customHeight="1" x14ac:dyDescent="0.25">
      <c r="B201" s="4"/>
      <c r="C201" s="92" t="s">
        <v>106</v>
      </c>
      <c r="D201" s="92"/>
      <c r="E201" s="92"/>
      <c r="F201" s="92"/>
      <c r="G201" s="85"/>
      <c r="H201" s="6">
        <f>G201-G203</f>
        <v>0</v>
      </c>
      <c r="I201" s="46">
        <f>IF(H201&gt;0,2,IF(H201=0,1,0))</f>
        <v>1</v>
      </c>
      <c r="J201" s="46"/>
      <c r="K201" s="85">
        <v>0</v>
      </c>
      <c r="L201" s="6">
        <f>K201-K203</f>
        <v>-2</v>
      </c>
      <c r="M201" s="46">
        <f>IF(L201&gt;0,2,IF(L201=0,1,0))</f>
        <v>0</v>
      </c>
      <c r="N201" s="46"/>
      <c r="O201" s="85">
        <v>3</v>
      </c>
      <c r="P201" s="6">
        <f>O201-O203</f>
        <v>3</v>
      </c>
      <c r="Q201" s="46">
        <f>IF(P201&gt;0,2,IF(P201=0,1,0))</f>
        <v>2</v>
      </c>
      <c r="R201" s="46"/>
      <c r="S201" s="85">
        <v>3</v>
      </c>
      <c r="T201" s="6">
        <f>S201-S203</f>
        <v>3</v>
      </c>
      <c r="U201" s="46">
        <f>IF(T201&gt;0,2,IF(T201=0,1,0))</f>
        <v>2</v>
      </c>
      <c r="V201" s="46"/>
      <c r="W201" s="85">
        <v>3</v>
      </c>
      <c r="X201" s="6">
        <f>W201-W203</f>
        <v>3</v>
      </c>
      <c r="Y201" s="46">
        <f>IF(X201&gt;0,2,IF(X201=0,1,0))</f>
        <v>2</v>
      </c>
      <c r="Z201" s="84"/>
    </row>
    <row r="202" spans="2:26" ht="8.1" customHeight="1" x14ac:dyDescent="0.25">
      <c r="B202" s="4"/>
      <c r="C202" s="51"/>
      <c r="D202" s="52"/>
      <c r="E202" s="52"/>
      <c r="F202" s="52"/>
      <c r="G202" s="79"/>
      <c r="H202" s="6"/>
      <c r="I202" s="46"/>
      <c r="J202" s="46"/>
      <c r="K202" s="79"/>
      <c r="L202" s="6"/>
      <c r="M202" s="46"/>
      <c r="N202" s="46"/>
      <c r="O202" s="79"/>
      <c r="P202" s="6"/>
      <c r="Q202" s="46"/>
      <c r="R202" s="46"/>
      <c r="S202" s="79"/>
      <c r="T202" s="6"/>
      <c r="U202" s="46"/>
      <c r="V202" s="46"/>
      <c r="W202" s="79"/>
      <c r="X202" s="6"/>
      <c r="Y202" s="46"/>
      <c r="Z202" s="84"/>
    </row>
    <row r="203" spans="2:26" ht="15" customHeight="1" x14ac:dyDescent="0.25">
      <c r="B203" s="4"/>
      <c r="C203" s="92" t="s">
        <v>107</v>
      </c>
      <c r="D203" s="92"/>
      <c r="E203" s="92"/>
      <c r="F203" s="92"/>
      <c r="G203" s="85"/>
      <c r="H203" s="6"/>
      <c r="I203" s="46"/>
      <c r="J203" s="46"/>
      <c r="K203" s="85">
        <v>2</v>
      </c>
      <c r="L203" s="6"/>
      <c r="M203" s="46"/>
      <c r="N203" s="46"/>
      <c r="O203" s="85"/>
      <c r="P203" s="6"/>
      <c r="Q203" s="46"/>
      <c r="R203" s="46"/>
      <c r="S203" s="85"/>
      <c r="T203" s="6"/>
      <c r="U203" s="46"/>
      <c r="V203" s="46"/>
      <c r="W203" s="85"/>
      <c r="X203" s="6"/>
      <c r="Y203" s="46"/>
      <c r="Z203" s="84"/>
    </row>
    <row r="204" spans="2:26" ht="8.1" customHeight="1" x14ac:dyDescent="0.25">
      <c r="B204" s="4"/>
      <c r="C204" s="50"/>
      <c r="D204" s="50"/>
      <c r="E204" s="50"/>
      <c r="F204" s="50"/>
      <c r="G204" s="79"/>
      <c r="H204" s="6"/>
      <c r="I204" s="46"/>
      <c r="J204" s="46"/>
      <c r="K204" s="79"/>
      <c r="L204" s="46"/>
      <c r="M204" s="46"/>
      <c r="N204" s="46"/>
      <c r="O204" s="79"/>
      <c r="P204" s="6"/>
      <c r="Q204" s="46"/>
      <c r="R204" s="46"/>
      <c r="S204" s="79"/>
      <c r="T204" s="6"/>
      <c r="U204" s="46"/>
      <c r="V204" s="46"/>
      <c r="W204" s="79"/>
      <c r="X204" s="46"/>
      <c r="Y204" s="46"/>
      <c r="Z204" s="84"/>
    </row>
    <row r="205" spans="2:26" ht="15" customHeight="1" x14ac:dyDescent="0.25">
      <c r="B205" s="4"/>
      <c r="C205" s="92" t="s">
        <v>129</v>
      </c>
      <c r="D205" s="92"/>
      <c r="E205" s="92"/>
      <c r="F205" s="92"/>
      <c r="G205" s="60"/>
      <c r="H205" s="6"/>
      <c r="I205" s="6"/>
      <c r="J205" s="6"/>
      <c r="K205" s="60"/>
      <c r="L205" s="6"/>
      <c r="M205" s="6"/>
      <c r="N205" s="6"/>
      <c r="O205" s="60"/>
      <c r="P205" s="6"/>
      <c r="Q205" s="6"/>
      <c r="R205" s="6"/>
      <c r="S205" s="60"/>
      <c r="T205" s="6"/>
      <c r="U205" s="6"/>
      <c r="V205" s="6"/>
      <c r="W205" s="60"/>
      <c r="X205" s="6"/>
      <c r="Y205" s="6"/>
      <c r="Z205" s="7"/>
    </row>
    <row r="206" spans="2:26" ht="15" customHeight="1" x14ac:dyDescent="0.25">
      <c r="B206" s="4"/>
      <c r="C206" s="92"/>
      <c r="D206" s="92"/>
      <c r="E206" s="92"/>
      <c r="F206" s="92"/>
      <c r="G206" s="60"/>
      <c r="H206" s="6"/>
      <c r="I206" s="6">
        <f>IF(H209=TRUE,2,IF(H208=TRUE,1,0))</f>
        <v>2</v>
      </c>
      <c r="J206" s="6"/>
      <c r="K206" s="60"/>
      <c r="L206" s="6"/>
      <c r="M206" s="6">
        <f>IF(L209=TRUE,2,IF(L208=TRUE,1,0))</f>
        <v>0</v>
      </c>
      <c r="N206" s="6"/>
      <c r="O206" s="60"/>
      <c r="P206" s="6"/>
      <c r="Q206" s="6">
        <f>IF(P209=TRUE,2,IF(P208=TRUE,1,0))</f>
        <v>2</v>
      </c>
      <c r="R206" s="6"/>
      <c r="S206" s="60"/>
      <c r="T206" s="6"/>
      <c r="U206" s="6">
        <f>IF(T209=TRUE,2,IF(T208=TRUE,1,0))</f>
        <v>2</v>
      </c>
      <c r="V206" s="6"/>
      <c r="W206" s="60"/>
      <c r="X206" s="6"/>
      <c r="Y206" s="6">
        <f>IF(X209=TRUE,2,IF(X208=TRUE,1,0))</f>
        <v>2</v>
      </c>
      <c r="Z206" s="7"/>
    </row>
    <row r="207" spans="2:26" ht="15" customHeight="1" x14ac:dyDescent="0.25">
      <c r="B207" s="4"/>
      <c r="C207" s="100" t="s">
        <v>130</v>
      </c>
      <c r="D207" s="100"/>
      <c r="E207" s="100"/>
      <c r="F207" s="100"/>
      <c r="G207" s="60"/>
      <c r="H207" s="6" t="b">
        <v>1</v>
      </c>
      <c r="I207" s="6"/>
      <c r="J207" s="6"/>
      <c r="K207" s="60"/>
      <c r="L207" s="6" t="b">
        <v>1</v>
      </c>
      <c r="M207" s="6"/>
      <c r="N207" s="6"/>
      <c r="O207" s="60"/>
      <c r="P207" s="6" t="b">
        <v>1</v>
      </c>
      <c r="Q207" s="6"/>
      <c r="R207" s="6"/>
      <c r="S207" s="60"/>
      <c r="T207" s="6" t="b">
        <v>1</v>
      </c>
      <c r="U207" s="6"/>
      <c r="V207" s="6"/>
      <c r="W207" s="60"/>
      <c r="X207" s="6" t="b">
        <v>1</v>
      </c>
      <c r="Y207" s="6"/>
      <c r="Z207" s="7"/>
    </row>
    <row r="208" spans="2:26" ht="15" customHeight="1" x14ac:dyDescent="0.25">
      <c r="B208" s="4"/>
      <c r="C208" s="100" t="s">
        <v>131</v>
      </c>
      <c r="D208" s="100"/>
      <c r="E208" s="100"/>
      <c r="F208" s="100"/>
      <c r="G208" s="60"/>
      <c r="H208" s="6" t="b">
        <v>1</v>
      </c>
      <c r="I208" s="6"/>
      <c r="J208" s="6"/>
      <c r="K208" s="60"/>
      <c r="L208" s="6" t="b">
        <v>0</v>
      </c>
      <c r="M208" s="6"/>
      <c r="N208" s="6"/>
      <c r="O208" s="60"/>
      <c r="P208" s="6" t="b">
        <v>1</v>
      </c>
      <c r="Q208" s="6"/>
      <c r="R208" s="6"/>
      <c r="S208" s="60"/>
      <c r="T208" s="6" t="b">
        <v>1</v>
      </c>
      <c r="U208" s="6"/>
      <c r="V208" s="6"/>
      <c r="W208" s="60"/>
      <c r="X208" s="6" t="b">
        <v>1</v>
      </c>
      <c r="Y208" s="6"/>
      <c r="Z208" s="7"/>
    </row>
    <row r="209" spans="2:26" ht="15" customHeight="1" x14ac:dyDescent="0.25">
      <c r="B209" s="4"/>
      <c r="C209" s="100" t="s">
        <v>132</v>
      </c>
      <c r="D209" s="100"/>
      <c r="E209" s="100"/>
      <c r="F209" s="100"/>
      <c r="G209" s="60"/>
      <c r="H209" s="6" t="b">
        <v>1</v>
      </c>
      <c r="I209" s="6"/>
      <c r="J209" s="6"/>
      <c r="K209" s="60"/>
      <c r="L209" s="6" t="b">
        <v>0</v>
      </c>
      <c r="M209" s="6"/>
      <c r="N209" s="6"/>
      <c r="O209" s="60"/>
      <c r="P209" s="6" t="b">
        <v>1</v>
      </c>
      <c r="Q209" s="6"/>
      <c r="R209" s="6"/>
      <c r="S209" s="60"/>
      <c r="T209" s="6" t="b">
        <v>1</v>
      </c>
      <c r="U209" s="6"/>
      <c r="V209" s="6"/>
      <c r="W209" s="60"/>
      <c r="X209" s="6" t="b">
        <v>1</v>
      </c>
      <c r="Y209" s="6"/>
      <c r="Z209" s="7"/>
    </row>
    <row r="210" spans="2:26" ht="8.1" customHeight="1" x14ac:dyDescent="0.25">
      <c r="B210" s="4"/>
      <c r="C210" s="50"/>
      <c r="D210" s="50"/>
      <c r="E210" s="50"/>
      <c r="F210" s="50"/>
      <c r="G210" s="60"/>
      <c r="H210" s="6"/>
      <c r="I210" s="6"/>
      <c r="J210" s="6"/>
      <c r="K210" s="60"/>
      <c r="L210" s="6"/>
      <c r="M210" s="6"/>
      <c r="N210" s="6"/>
      <c r="O210" s="60"/>
      <c r="P210" s="6"/>
      <c r="Q210" s="6"/>
      <c r="R210" s="6"/>
      <c r="S210" s="60"/>
      <c r="T210" s="6"/>
      <c r="U210" s="6"/>
      <c r="V210" s="6"/>
      <c r="W210" s="60"/>
      <c r="X210" s="6"/>
      <c r="Y210" s="6"/>
      <c r="Z210" s="7"/>
    </row>
    <row r="211" spans="2:26" ht="15" customHeight="1" x14ac:dyDescent="0.25">
      <c r="B211" s="4"/>
      <c r="C211" s="92" t="s">
        <v>133</v>
      </c>
      <c r="D211" s="92"/>
      <c r="E211" s="92"/>
      <c r="F211" s="92"/>
      <c r="G211" s="60"/>
      <c r="H211" s="6"/>
      <c r="I211" s="6">
        <f>IF(AND(H214=1,SUM(H212:H218)&gt;4),2,IF(AND(H214=1,SUM(H212:H218)&gt;3),1,0))</f>
        <v>0</v>
      </c>
      <c r="J211" s="6"/>
      <c r="K211" s="60"/>
      <c r="L211" s="6"/>
      <c r="M211" s="6">
        <f>IF(AND(L214=1,SUM(L212:L218)&gt;4),2,IF(AND(L214=1,SUM(L212:L218)&gt;3),1,0))</f>
        <v>2</v>
      </c>
      <c r="N211" s="6"/>
      <c r="O211" s="60"/>
      <c r="P211" s="6"/>
      <c r="Q211" s="6">
        <f>IF(AND(P214=1,SUM(P212:P218)&gt;4),2,IF(AND(P214=1,SUM(P212:P218)&gt;3),1,0))</f>
        <v>2</v>
      </c>
      <c r="R211" s="6"/>
      <c r="S211" s="60"/>
      <c r="T211" s="6"/>
      <c r="U211" s="6">
        <f>IF(AND(T214=1,SUM(T212:T218)&gt;4),2,IF(AND(T214=1,SUM(T212:T218)&gt;3),1,0))</f>
        <v>2</v>
      </c>
      <c r="V211" s="6"/>
      <c r="W211" s="60"/>
      <c r="X211" s="6"/>
      <c r="Y211" s="6">
        <f>IF(AND(X214=1,SUM(X212:X218)&gt;4),2,IF(AND(X214=1,SUM(X212:X218)&gt;3),1,0))</f>
        <v>2</v>
      </c>
      <c r="Z211" s="7"/>
    </row>
    <row r="212" spans="2:26" ht="15" customHeight="1" x14ac:dyDescent="0.25">
      <c r="B212" s="4"/>
      <c r="C212" s="100" t="s">
        <v>113</v>
      </c>
      <c r="D212" s="100"/>
      <c r="E212" s="100"/>
      <c r="F212" s="100"/>
      <c r="G212" s="6" t="b">
        <v>0</v>
      </c>
      <c r="H212" s="6">
        <f>IF(G212=TRUE,1,0)</f>
        <v>0</v>
      </c>
      <c r="J212" s="6"/>
      <c r="K212" s="6" t="b">
        <v>0</v>
      </c>
      <c r="L212" s="6">
        <f>IF(K212=TRUE,1,0)</f>
        <v>0</v>
      </c>
      <c r="M212" s="2"/>
      <c r="N212" s="6"/>
      <c r="O212" s="6" t="b">
        <v>1</v>
      </c>
      <c r="P212" s="6">
        <f>IF(O212=TRUE,1,0)</f>
        <v>1</v>
      </c>
      <c r="Q212" s="2"/>
      <c r="R212" s="6"/>
      <c r="S212" s="6" t="b">
        <v>1</v>
      </c>
      <c r="T212" s="6">
        <f>IF(S212=TRUE,1,0)</f>
        <v>1</v>
      </c>
      <c r="U212" s="2"/>
      <c r="V212" s="6"/>
      <c r="W212" s="6" t="b">
        <v>1</v>
      </c>
      <c r="X212" s="6">
        <f>IF(W212=TRUE,1,0)</f>
        <v>1</v>
      </c>
      <c r="Y212" s="6"/>
      <c r="Z212" s="7"/>
    </row>
    <row r="213" spans="2:26" ht="15" customHeight="1" x14ac:dyDescent="0.25">
      <c r="B213" s="4"/>
      <c r="C213" s="100" t="s">
        <v>114</v>
      </c>
      <c r="D213" s="100"/>
      <c r="E213" s="100"/>
      <c r="F213" s="100"/>
      <c r="G213" s="6" t="b">
        <v>0</v>
      </c>
      <c r="H213" s="6">
        <f>IF(G213=TRUE,1,0)</f>
        <v>0</v>
      </c>
      <c r="J213" s="6"/>
      <c r="K213" s="6" t="b">
        <v>1</v>
      </c>
      <c r="L213" s="6">
        <f>IF(K213=TRUE,1,0)</f>
        <v>1</v>
      </c>
      <c r="M213" s="2"/>
      <c r="N213" s="6"/>
      <c r="O213" s="6" t="b">
        <v>1</v>
      </c>
      <c r="P213" s="6">
        <f>IF(O213=TRUE,1,0)</f>
        <v>1</v>
      </c>
      <c r="Q213" s="2"/>
      <c r="R213" s="6"/>
      <c r="S213" s="6" t="b">
        <v>1</v>
      </c>
      <c r="T213" s="6">
        <f>IF(S213=TRUE,1,0)</f>
        <v>1</v>
      </c>
      <c r="U213" s="2"/>
      <c r="V213" s="6"/>
      <c r="W213" s="6" t="b">
        <v>1</v>
      </c>
      <c r="X213" s="6">
        <f>IF(W213=TRUE,1,0)</f>
        <v>1</v>
      </c>
      <c r="Y213" s="6"/>
      <c r="Z213" s="7"/>
    </row>
    <row r="214" spans="2:26" ht="15" customHeight="1" x14ac:dyDescent="0.25">
      <c r="B214" s="4"/>
      <c r="C214" s="100" t="s">
        <v>117</v>
      </c>
      <c r="D214" s="100"/>
      <c r="E214" s="100"/>
      <c r="F214" s="100"/>
      <c r="G214" s="6" t="b">
        <v>0</v>
      </c>
      <c r="H214" s="6">
        <f>IF(G214=TRUE,1,0)</f>
        <v>0</v>
      </c>
      <c r="J214" s="6"/>
      <c r="K214" s="6" t="b">
        <v>1</v>
      </c>
      <c r="L214" s="6">
        <f>IF(K214=TRUE,1,0)</f>
        <v>1</v>
      </c>
      <c r="M214" s="2"/>
      <c r="N214" s="6"/>
      <c r="O214" s="6" t="b">
        <v>1</v>
      </c>
      <c r="P214" s="6">
        <f>IF(O214=TRUE,1,0)</f>
        <v>1</v>
      </c>
      <c r="Q214" s="2"/>
      <c r="R214" s="6"/>
      <c r="S214" s="6" t="b">
        <v>1</v>
      </c>
      <c r="T214" s="6">
        <f>IF(S214=TRUE,1,0)</f>
        <v>1</v>
      </c>
      <c r="U214" s="2"/>
      <c r="V214" s="6"/>
      <c r="W214" s="6" t="b">
        <v>1</v>
      </c>
      <c r="X214" s="6">
        <f>IF(W214=TRUE,1,0)</f>
        <v>1</v>
      </c>
      <c r="Y214" s="6"/>
      <c r="Z214" s="7"/>
    </row>
    <row r="215" spans="2:26" ht="15" customHeight="1" x14ac:dyDescent="0.25">
      <c r="B215" s="4"/>
      <c r="C215" s="100" t="s">
        <v>115</v>
      </c>
      <c r="D215" s="100"/>
      <c r="E215" s="100"/>
      <c r="F215" s="100"/>
      <c r="G215" s="6" t="b">
        <v>0</v>
      </c>
      <c r="H215" s="6">
        <f>IF(G215=TRUE,1,0)</f>
        <v>0</v>
      </c>
      <c r="J215" s="6"/>
      <c r="K215" s="6" t="b">
        <v>1</v>
      </c>
      <c r="L215" s="6">
        <f>IF(K215=TRUE,1,0)</f>
        <v>1</v>
      </c>
      <c r="M215" s="2"/>
      <c r="N215" s="6"/>
      <c r="O215" s="6" t="b">
        <v>1</v>
      </c>
      <c r="P215" s="6">
        <f>IF(O215=TRUE,1,0)</f>
        <v>1</v>
      </c>
      <c r="Q215" s="2"/>
      <c r="R215" s="6"/>
      <c r="S215" s="6" t="b">
        <v>1</v>
      </c>
      <c r="T215" s="6">
        <f>IF(S215=TRUE,1,0)</f>
        <v>1</v>
      </c>
      <c r="U215" s="2"/>
      <c r="V215" s="6"/>
      <c r="W215" s="6" t="b">
        <v>1</v>
      </c>
      <c r="X215" s="6">
        <f>IF(W215=TRUE,1,0)</f>
        <v>1</v>
      </c>
      <c r="Y215" s="6"/>
      <c r="Z215" s="7"/>
    </row>
    <row r="216" spans="2:26" ht="15" customHeight="1" x14ac:dyDescent="0.25">
      <c r="B216" s="4"/>
      <c r="C216" s="100"/>
      <c r="D216" s="100"/>
      <c r="E216" s="100"/>
      <c r="F216" s="100"/>
      <c r="G216" s="6"/>
      <c r="H216" s="6"/>
      <c r="J216" s="6"/>
      <c r="K216" s="6"/>
      <c r="L216" s="6"/>
      <c r="M216" s="2"/>
      <c r="N216" s="6"/>
      <c r="O216" s="6"/>
      <c r="P216" s="6"/>
      <c r="Q216" s="2"/>
      <c r="R216" s="6"/>
      <c r="S216" s="6"/>
      <c r="T216" s="6"/>
      <c r="U216" s="2"/>
      <c r="V216" s="6"/>
      <c r="W216" s="6"/>
      <c r="X216" s="6"/>
      <c r="Y216" s="6"/>
      <c r="Z216" s="7"/>
    </row>
    <row r="217" spans="2:26" ht="15" customHeight="1" x14ac:dyDescent="0.25">
      <c r="B217" s="4"/>
      <c r="C217" s="100" t="s">
        <v>116</v>
      </c>
      <c r="D217" s="100"/>
      <c r="E217" s="100"/>
      <c r="F217" s="100"/>
      <c r="G217" s="6" t="b">
        <v>0</v>
      </c>
      <c r="H217" s="6">
        <f>IF(G217=TRUE,1,0)</f>
        <v>0</v>
      </c>
      <c r="J217" s="6"/>
      <c r="K217" s="6" t="b">
        <v>1</v>
      </c>
      <c r="L217" s="6">
        <f>IF(K217=TRUE,1,0)</f>
        <v>1</v>
      </c>
      <c r="M217" s="2"/>
      <c r="N217" s="6"/>
      <c r="O217" s="6" t="b">
        <v>1</v>
      </c>
      <c r="P217" s="6">
        <f>IF(O217=TRUE,1,0)</f>
        <v>1</v>
      </c>
      <c r="Q217" s="2"/>
      <c r="R217" s="6"/>
      <c r="S217" s="6" t="b">
        <v>1</v>
      </c>
      <c r="T217" s="6">
        <f>IF(S217=TRUE,1,0)</f>
        <v>1</v>
      </c>
      <c r="U217" s="2"/>
      <c r="V217" s="6"/>
      <c r="W217" s="6" t="b">
        <v>1</v>
      </c>
      <c r="X217" s="6">
        <f>IF(W217=TRUE,1,0)</f>
        <v>1</v>
      </c>
      <c r="Y217" s="6"/>
      <c r="Z217" s="7"/>
    </row>
    <row r="218" spans="2:26" ht="15" customHeight="1" x14ac:dyDescent="0.25">
      <c r="B218" s="4"/>
      <c r="C218" s="100" t="s">
        <v>118</v>
      </c>
      <c r="D218" s="100"/>
      <c r="E218" s="100"/>
      <c r="F218" s="100"/>
      <c r="G218" s="6" t="b">
        <v>0</v>
      </c>
      <c r="H218" s="6">
        <f>IF(G218=TRUE,1,0)</f>
        <v>0</v>
      </c>
      <c r="J218" s="6"/>
      <c r="K218" s="6" t="b">
        <v>1</v>
      </c>
      <c r="L218" s="6">
        <f>IF(K218=TRUE,1,0)</f>
        <v>1</v>
      </c>
      <c r="M218" s="2"/>
      <c r="N218" s="6"/>
      <c r="O218" s="6" t="b">
        <v>1</v>
      </c>
      <c r="P218" s="6">
        <f>IF(O218=TRUE,1,0)</f>
        <v>1</v>
      </c>
      <c r="Q218" s="2"/>
      <c r="R218" s="6"/>
      <c r="S218" s="6" t="b">
        <v>1</v>
      </c>
      <c r="T218" s="6">
        <f>IF(S218=TRUE,1,0)</f>
        <v>1</v>
      </c>
      <c r="U218" s="2"/>
      <c r="V218" s="6"/>
      <c r="W218" s="6" t="b">
        <v>1</v>
      </c>
      <c r="X218" s="6">
        <f>IF(W218=TRUE,1,0)</f>
        <v>1</v>
      </c>
      <c r="Y218" s="6"/>
      <c r="Z218" s="7"/>
    </row>
    <row r="219" spans="2:26" ht="15" customHeight="1" x14ac:dyDescent="0.25">
      <c r="B219" s="4"/>
      <c r="C219" s="50"/>
      <c r="D219" s="50"/>
      <c r="E219" s="50"/>
      <c r="F219" s="50"/>
      <c r="G219" s="60"/>
      <c r="H219" s="6"/>
      <c r="I219" s="46"/>
      <c r="J219" s="46"/>
      <c r="K219" s="79"/>
      <c r="L219" s="46"/>
      <c r="M219" s="46"/>
      <c r="N219" s="46"/>
      <c r="O219" s="79"/>
      <c r="P219" s="46"/>
      <c r="Q219" s="46"/>
      <c r="R219" s="46"/>
      <c r="S219" s="79"/>
      <c r="T219" s="46"/>
      <c r="U219" s="46"/>
      <c r="V219" s="46"/>
      <c r="W219" s="79"/>
      <c r="X219" s="46"/>
      <c r="Y219" s="46"/>
      <c r="Z219" s="84"/>
    </row>
    <row r="220" spans="2:26" ht="15" customHeight="1" x14ac:dyDescent="0.25">
      <c r="B220" s="4"/>
      <c r="C220" s="92" t="s">
        <v>84</v>
      </c>
      <c r="D220" s="92"/>
      <c r="E220" s="92"/>
      <c r="F220" s="92"/>
      <c r="G220" s="79"/>
      <c r="H220" s="46"/>
      <c r="I220" s="102"/>
      <c r="J220" s="102"/>
      <c r="K220" s="102"/>
      <c r="L220" s="102"/>
      <c r="M220" s="46">
        <f>IF(OR((L222+L227)=0,(L224+L229)&lt;(L222+L227),K222&gt;8,K227&gt;8),0,IF(OR((L222+L227)&gt;1,(L223+L228)&gt;(L222+L227)),1,2))</f>
        <v>2</v>
      </c>
      <c r="N220" s="79"/>
      <c r="O220" s="79"/>
      <c r="P220" s="79"/>
      <c r="Q220" s="46">
        <f>IF(OR((P222+P227)=0,MAX(O222,O227)&lt;7,P224=0,P229=0),0,IF(OR((P222+P227)=1,(P223+P228)=2),1,2))</f>
        <v>1</v>
      </c>
      <c r="R220" s="79"/>
      <c r="S220" s="79"/>
      <c r="T220" s="79"/>
      <c r="U220" s="79"/>
      <c r="V220" s="79"/>
      <c r="W220" s="79"/>
      <c r="X220" s="79"/>
      <c r="Y220" s="79"/>
      <c r="Z220" s="84"/>
    </row>
    <row r="221" spans="2:26" ht="15" customHeight="1" x14ac:dyDescent="0.25">
      <c r="B221" s="4"/>
      <c r="C221" s="101" t="s">
        <v>126</v>
      </c>
      <c r="D221" s="101"/>
      <c r="E221" s="101"/>
      <c r="F221" s="101"/>
      <c r="G221" s="49" t="s">
        <v>93</v>
      </c>
      <c r="H221" s="6"/>
      <c r="I221" s="6"/>
      <c r="J221" s="6"/>
      <c r="K221" s="79"/>
      <c r="L221" s="46"/>
      <c r="M221" s="46"/>
      <c r="N221" s="46"/>
      <c r="O221" s="79"/>
      <c r="P221" s="6"/>
      <c r="Q221" s="46"/>
      <c r="R221" s="46"/>
      <c r="S221" s="79"/>
      <c r="T221" s="46"/>
      <c r="U221" s="46"/>
      <c r="V221" s="46"/>
      <c r="W221" s="79"/>
      <c r="X221" s="46"/>
      <c r="Y221" s="46"/>
      <c r="Z221" s="84"/>
    </row>
    <row r="222" spans="2:26" ht="15" customHeight="1" x14ac:dyDescent="0.25">
      <c r="B222" s="4"/>
      <c r="C222" s="5" t="s">
        <v>154</v>
      </c>
      <c r="D222" s="52"/>
      <c r="E222" s="52"/>
      <c r="F222" s="5"/>
      <c r="G222" s="49" t="s">
        <v>123</v>
      </c>
      <c r="H222" s="6"/>
      <c r="I222" s="6"/>
      <c r="J222" s="6"/>
      <c r="K222" s="80">
        <v>7</v>
      </c>
      <c r="L222" s="46">
        <f>IF(K222="",0,1)</f>
        <v>1</v>
      </c>
      <c r="M222" s="82"/>
      <c r="N222" s="46"/>
      <c r="O222" s="80">
        <v>14</v>
      </c>
      <c r="P222" s="6">
        <f>IF(O222="",0,1)</f>
        <v>1</v>
      </c>
      <c r="Q222" s="82"/>
      <c r="R222" s="46"/>
      <c r="S222" s="46"/>
      <c r="T222" s="46"/>
      <c r="U222" s="46"/>
      <c r="V222" s="46"/>
      <c r="W222" s="79"/>
      <c r="X222" s="46"/>
      <c r="Y222" s="46"/>
      <c r="Z222" s="84"/>
    </row>
    <row r="223" spans="2:26" ht="15" customHeight="1" x14ac:dyDescent="0.25">
      <c r="B223" s="4"/>
      <c r="C223" s="5" t="s">
        <v>90</v>
      </c>
      <c r="D223" s="52"/>
      <c r="E223" s="52"/>
      <c r="F223" s="5"/>
      <c r="G223" s="6"/>
      <c r="H223" s="6"/>
      <c r="I223" s="6"/>
      <c r="J223" s="6"/>
      <c r="K223" s="80" t="s">
        <v>92</v>
      </c>
      <c r="L223" s="46">
        <f>IF(OR(K223="",K223="Zelt"),1,0)</f>
        <v>0</v>
      </c>
      <c r="M223" s="82"/>
      <c r="N223" s="46"/>
      <c r="O223" s="80" t="s">
        <v>92</v>
      </c>
      <c r="P223" s="6">
        <f>IF(OR(O223="",O223="Zelt"),0,1)</f>
        <v>1</v>
      </c>
      <c r="Q223" s="82"/>
      <c r="R223" s="46"/>
      <c r="S223" s="46"/>
      <c r="T223" s="46"/>
      <c r="U223" s="46"/>
      <c r="V223" s="46"/>
      <c r="W223" s="79"/>
      <c r="X223" s="46"/>
      <c r="Y223" s="46"/>
      <c r="Z223" s="84"/>
    </row>
    <row r="224" spans="2:26" ht="15" customHeight="1" x14ac:dyDescent="0.25">
      <c r="B224" s="4"/>
      <c r="C224" s="5" t="s">
        <v>128</v>
      </c>
      <c r="D224" s="52"/>
      <c r="E224" s="52"/>
      <c r="F224" s="5"/>
      <c r="G224" s="6"/>
      <c r="H224" s="6"/>
      <c r="I224" s="6"/>
      <c r="J224" s="6"/>
      <c r="K224" s="80" t="s">
        <v>93</v>
      </c>
      <c r="L224" s="46">
        <f>IF(OR(K224="",K224="ja"),1,0)</f>
        <v>1</v>
      </c>
      <c r="M224" s="82"/>
      <c r="N224" s="46"/>
      <c r="O224" s="80" t="s">
        <v>93</v>
      </c>
      <c r="P224" s="6">
        <f>IF(OR(O224="",O224="ja"),1,0)</f>
        <v>1</v>
      </c>
      <c r="Q224" s="82"/>
      <c r="R224" s="46"/>
      <c r="S224" s="46"/>
      <c r="T224" s="46"/>
      <c r="U224" s="46"/>
      <c r="V224" s="46"/>
      <c r="W224" s="79"/>
      <c r="X224" s="46"/>
      <c r="Y224" s="46"/>
      <c r="Z224" s="84"/>
    </row>
    <row r="225" spans="2:26" ht="8.1" customHeight="1" x14ac:dyDescent="0.25">
      <c r="B225" s="4"/>
      <c r="C225" s="5"/>
      <c r="D225" s="52"/>
      <c r="E225" s="52"/>
      <c r="F225" s="52"/>
      <c r="G225" s="49" t="s">
        <v>91</v>
      </c>
      <c r="H225" s="6"/>
      <c r="I225" s="6"/>
      <c r="J225" s="6"/>
      <c r="K225" s="46"/>
      <c r="L225" s="46"/>
      <c r="M225" s="82"/>
      <c r="N225" s="46"/>
      <c r="O225" s="46"/>
      <c r="P225" s="6"/>
      <c r="Q225" s="82"/>
      <c r="R225" s="46"/>
      <c r="S225" s="46"/>
      <c r="T225" s="46"/>
      <c r="U225" s="46"/>
      <c r="V225" s="46"/>
      <c r="W225" s="46"/>
      <c r="X225" s="46"/>
      <c r="Y225" s="46"/>
      <c r="Z225" s="84"/>
    </row>
    <row r="226" spans="2:26" ht="15" customHeight="1" x14ac:dyDescent="0.25">
      <c r="B226" s="4"/>
      <c r="C226" s="101" t="s">
        <v>127</v>
      </c>
      <c r="D226" s="101"/>
      <c r="E226" s="101"/>
      <c r="F226" s="101"/>
      <c r="G226" s="49" t="s">
        <v>92</v>
      </c>
      <c r="H226" s="6"/>
      <c r="I226" s="6"/>
      <c r="J226" s="6"/>
      <c r="K226" s="79"/>
      <c r="L226" s="46"/>
      <c r="M226" s="82"/>
      <c r="N226" s="46"/>
      <c r="O226" s="79"/>
      <c r="P226" s="6"/>
      <c r="Q226" s="82"/>
      <c r="R226" s="46"/>
      <c r="S226" s="46"/>
      <c r="T226" s="46"/>
      <c r="U226" s="46"/>
      <c r="V226" s="46"/>
      <c r="W226" s="79"/>
      <c r="X226" s="46"/>
      <c r="Y226" s="46"/>
      <c r="Z226" s="84"/>
    </row>
    <row r="227" spans="2:26" ht="15" customHeight="1" x14ac:dyDescent="0.25">
      <c r="B227" s="4"/>
      <c r="C227" s="5" t="s">
        <v>154</v>
      </c>
      <c r="D227" s="52"/>
      <c r="E227" s="52"/>
      <c r="F227" s="52"/>
      <c r="G227" s="60"/>
      <c r="H227" s="6"/>
      <c r="I227" s="6"/>
      <c r="J227" s="6"/>
      <c r="K227" s="80"/>
      <c r="L227" s="46">
        <f>IF(K227="",0,1)</f>
        <v>0</v>
      </c>
      <c r="M227" s="82"/>
      <c r="N227" s="46"/>
      <c r="O227" s="80"/>
      <c r="P227" s="6">
        <f>IF(O227="",0,1)</f>
        <v>0</v>
      </c>
      <c r="Q227" s="82"/>
      <c r="R227" s="46"/>
      <c r="S227" s="46"/>
      <c r="T227" s="46"/>
      <c r="U227" s="46"/>
      <c r="V227" s="46"/>
      <c r="W227" s="79"/>
      <c r="X227" s="46"/>
      <c r="Y227" s="46"/>
      <c r="Z227" s="84"/>
    </row>
    <row r="228" spans="2:26" ht="15" customHeight="1" x14ac:dyDescent="0.25">
      <c r="B228" s="4"/>
      <c r="C228" s="5" t="s">
        <v>90</v>
      </c>
      <c r="D228" s="52"/>
      <c r="E228" s="52"/>
      <c r="F228" s="52"/>
      <c r="G228" s="60"/>
      <c r="H228" s="6"/>
      <c r="I228" s="6"/>
      <c r="J228" s="6"/>
      <c r="K228" s="80" t="s">
        <v>92</v>
      </c>
      <c r="L228" s="46">
        <f>IF(OR(K228="",K228="Zelt"),1,0)</f>
        <v>0</v>
      </c>
      <c r="M228" s="82"/>
      <c r="N228" s="46"/>
      <c r="O228" s="80" t="s">
        <v>92</v>
      </c>
      <c r="P228" s="6">
        <f>IF(OR(O228="",O228="Zelt"),0,1)</f>
        <v>1</v>
      </c>
      <c r="Q228" s="82"/>
      <c r="R228" s="46"/>
      <c r="S228" s="46"/>
      <c r="T228" s="46"/>
      <c r="U228" s="46"/>
      <c r="V228" s="46"/>
      <c r="W228" s="79"/>
      <c r="X228" s="46"/>
      <c r="Y228" s="46"/>
      <c r="Z228" s="84"/>
    </row>
    <row r="229" spans="2:26" ht="15" customHeight="1" x14ac:dyDescent="0.25">
      <c r="B229" s="4"/>
      <c r="C229" s="5" t="s">
        <v>128</v>
      </c>
      <c r="D229" s="52"/>
      <c r="E229" s="52"/>
      <c r="F229" s="52"/>
      <c r="G229" s="60"/>
      <c r="H229" s="6"/>
      <c r="I229" s="6"/>
      <c r="J229" s="6"/>
      <c r="K229" s="80" t="s">
        <v>93</v>
      </c>
      <c r="L229" s="46">
        <f>IF(OR(K229="",K229="ja"),1,0)</f>
        <v>1</v>
      </c>
      <c r="M229" s="82"/>
      <c r="N229" s="46"/>
      <c r="O229" s="80" t="s">
        <v>93</v>
      </c>
      <c r="P229" s="6">
        <f>IF(OR(O229="",O229="ja"),1,0)</f>
        <v>1</v>
      </c>
      <c r="Q229" s="82"/>
      <c r="R229" s="46"/>
      <c r="S229" s="46"/>
      <c r="T229" s="46"/>
      <c r="U229" s="46"/>
      <c r="V229" s="46"/>
      <c r="W229" s="79"/>
      <c r="X229" s="46"/>
      <c r="Y229" s="46"/>
      <c r="Z229" s="84"/>
    </row>
    <row r="230" spans="2:26" ht="8.1" customHeight="1" x14ac:dyDescent="0.25">
      <c r="B230" s="4"/>
      <c r="C230" s="5"/>
      <c r="D230" s="52"/>
      <c r="E230" s="52"/>
      <c r="F230" s="52"/>
      <c r="G230" s="6"/>
      <c r="H230" s="6"/>
      <c r="I230" s="6"/>
      <c r="J230" s="6"/>
      <c r="K230" s="46"/>
      <c r="L230" s="46"/>
      <c r="M230" s="46"/>
      <c r="N230" s="46"/>
      <c r="O230" s="46"/>
      <c r="P230" s="6"/>
      <c r="Q230" s="46"/>
      <c r="R230" s="46"/>
      <c r="S230" s="46"/>
      <c r="T230" s="46"/>
      <c r="U230" s="46"/>
      <c r="V230" s="46"/>
      <c r="W230" s="46"/>
      <c r="X230" s="46"/>
      <c r="Y230" s="46"/>
      <c r="Z230" s="84"/>
    </row>
    <row r="231" spans="2:26" ht="15" customHeight="1" x14ac:dyDescent="0.25">
      <c r="B231" s="4"/>
      <c r="C231" s="97" t="s">
        <v>94</v>
      </c>
      <c r="D231" s="98"/>
      <c r="E231" s="98"/>
      <c r="F231" s="98"/>
      <c r="G231" s="60"/>
      <c r="H231" s="6"/>
      <c r="I231" s="6"/>
      <c r="J231" s="6"/>
      <c r="K231" s="80">
        <v>6</v>
      </c>
      <c r="L231" s="46">
        <f>K231/$D$13</f>
        <v>1</v>
      </c>
      <c r="M231" s="46">
        <f>IF(K222&lt;&gt;"",IF(L231&lt;0.5,0,IF(L231&gt;=0.75,2,1)),"")</f>
        <v>2</v>
      </c>
      <c r="N231" s="46"/>
      <c r="O231" s="80">
        <v>7</v>
      </c>
      <c r="P231" s="6">
        <f>O231/$D$14</f>
        <v>1.75</v>
      </c>
      <c r="Q231" s="46">
        <f>IF(O222&lt;&gt;"",IF(P231&lt;0.5,0,IF(P231&gt;=0.75,2,1)),"")</f>
        <v>2</v>
      </c>
      <c r="R231" s="46"/>
      <c r="S231" s="46"/>
      <c r="T231" s="46"/>
      <c r="U231" s="46"/>
      <c r="V231" s="46"/>
      <c r="W231" s="79"/>
      <c r="X231" s="46"/>
      <c r="Y231" s="46"/>
      <c r="Z231" s="84"/>
    </row>
    <row r="232" spans="2:26" ht="8.1" customHeight="1" x14ac:dyDescent="0.25">
      <c r="B232" s="4"/>
      <c r="C232" s="5"/>
      <c r="D232" s="52"/>
      <c r="E232" s="52"/>
      <c r="F232" s="52"/>
      <c r="G232" s="6"/>
      <c r="H232" s="6"/>
      <c r="I232" s="6"/>
      <c r="J232" s="6"/>
      <c r="K232" s="46"/>
      <c r="L232" s="46"/>
      <c r="M232" s="46"/>
      <c r="N232" s="46"/>
      <c r="O232" s="46"/>
      <c r="P232" s="6"/>
      <c r="Q232" s="46"/>
      <c r="R232" s="46"/>
      <c r="S232" s="46"/>
      <c r="T232" s="46"/>
      <c r="U232" s="46"/>
      <c r="V232" s="46"/>
      <c r="W232" s="46"/>
      <c r="X232" s="46"/>
      <c r="Y232" s="46"/>
      <c r="Z232" s="84"/>
    </row>
    <row r="233" spans="2:26" ht="15" customHeight="1" x14ac:dyDescent="0.25">
      <c r="B233" s="4"/>
      <c r="C233" s="97" t="s">
        <v>96</v>
      </c>
      <c r="D233" s="98"/>
      <c r="E233" s="98"/>
      <c r="F233" s="98"/>
      <c r="G233" s="60"/>
      <c r="H233" s="6"/>
      <c r="I233" s="6"/>
      <c r="J233" s="6"/>
      <c r="K233" s="80">
        <v>5</v>
      </c>
      <c r="L233" s="46">
        <f>K233/$D$13</f>
        <v>0.83333333333333337</v>
      </c>
      <c r="M233" s="46" t="str">
        <f>IF(K227&lt;&gt;"",IF(L233&lt;0.5,0,IF(L233&gt;=0.75,2,1)),"")</f>
        <v/>
      </c>
      <c r="N233" s="46"/>
      <c r="O233" s="80">
        <v>7</v>
      </c>
      <c r="P233" s="6">
        <f>O233/$D$14</f>
        <v>1.75</v>
      </c>
      <c r="Q233" s="46" t="str">
        <f>IF(O227&lt;&gt;"",IF(P233&lt;0.5,0,IF(P233&gt;=0.75,2,1)),"")</f>
        <v/>
      </c>
      <c r="R233" s="46"/>
      <c r="S233" s="46"/>
      <c r="T233" s="46"/>
      <c r="U233" s="46"/>
      <c r="V233" s="46"/>
      <c r="W233" s="79"/>
      <c r="X233" s="46"/>
      <c r="Y233" s="46"/>
      <c r="Z233" s="84"/>
    </row>
    <row r="234" spans="2:26" ht="8.1" customHeight="1" x14ac:dyDescent="0.25">
      <c r="B234" s="4"/>
      <c r="C234" s="5"/>
      <c r="D234" s="52"/>
      <c r="E234" s="52"/>
      <c r="F234" s="52"/>
      <c r="G234" s="6"/>
      <c r="H234" s="6"/>
      <c r="I234" s="6"/>
      <c r="J234" s="6"/>
      <c r="K234" s="46"/>
      <c r="L234" s="46"/>
      <c r="M234" s="46"/>
      <c r="N234" s="46"/>
      <c r="O234" s="46"/>
      <c r="P234" s="6"/>
      <c r="Q234" s="46"/>
      <c r="R234" s="46"/>
      <c r="S234" s="46"/>
      <c r="T234" s="46"/>
      <c r="U234" s="46"/>
      <c r="V234" s="46"/>
      <c r="W234" s="46"/>
      <c r="X234" s="46"/>
      <c r="Y234" s="46"/>
      <c r="Z234" s="84"/>
    </row>
    <row r="235" spans="2:26" ht="15" customHeight="1" x14ac:dyDescent="0.25">
      <c r="B235" s="4"/>
      <c r="C235" s="97" t="s">
        <v>95</v>
      </c>
      <c r="D235" s="98"/>
      <c r="E235" s="98"/>
      <c r="F235" s="98"/>
      <c r="G235" s="60"/>
      <c r="H235" s="6"/>
      <c r="I235" s="6"/>
      <c r="J235" s="6"/>
      <c r="K235" s="80">
        <v>18</v>
      </c>
      <c r="L235" s="46">
        <f>K235/$E$13</f>
        <v>0.9</v>
      </c>
      <c r="M235" s="46">
        <f>IF(K222&lt;&gt;"",IF(L235&lt;0.5,0,IF(L235&gt;=0.75,2,1)),"")</f>
        <v>2</v>
      </c>
      <c r="N235" s="46"/>
      <c r="O235" s="80">
        <v>12</v>
      </c>
      <c r="P235" s="6">
        <f>O235/$E$14</f>
        <v>0.75</v>
      </c>
      <c r="Q235" s="46">
        <f>IF(O222&lt;&gt;"",IF(P235&lt;0.5,0,IF(P235&gt;=0.75,2,1)),"")</f>
        <v>2</v>
      </c>
      <c r="R235" s="46"/>
      <c r="S235" s="46"/>
      <c r="T235" s="46"/>
      <c r="U235" s="46"/>
      <c r="V235" s="46"/>
      <c r="W235" s="79"/>
      <c r="X235" s="46"/>
      <c r="Y235" s="46"/>
      <c r="Z235" s="84"/>
    </row>
    <row r="236" spans="2:26" ht="8.1" customHeight="1" x14ac:dyDescent="0.25">
      <c r="B236" s="4"/>
      <c r="C236" s="5"/>
      <c r="D236" s="52"/>
      <c r="E236" s="52"/>
      <c r="F236" s="52"/>
      <c r="G236" s="6"/>
      <c r="H236" s="6"/>
      <c r="I236" s="6"/>
      <c r="J236" s="6"/>
      <c r="K236" s="46"/>
      <c r="L236" s="46"/>
      <c r="M236" s="46"/>
      <c r="N236" s="46"/>
      <c r="O236" s="46"/>
      <c r="P236" s="6"/>
      <c r="Q236" s="46"/>
      <c r="R236" s="46"/>
      <c r="S236" s="46"/>
      <c r="T236" s="46"/>
      <c r="U236" s="46"/>
      <c r="V236" s="46"/>
      <c r="W236" s="46"/>
      <c r="X236" s="46"/>
      <c r="Y236" s="46"/>
      <c r="Z236" s="84"/>
    </row>
    <row r="237" spans="2:26" ht="15" customHeight="1" x14ac:dyDescent="0.25">
      <c r="B237" s="4"/>
      <c r="C237" s="97" t="s">
        <v>97</v>
      </c>
      <c r="D237" s="98"/>
      <c r="E237" s="98"/>
      <c r="F237" s="98"/>
      <c r="G237" s="60"/>
      <c r="H237" s="6"/>
      <c r="I237" s="6"/>
      <c r="J237" s="6"/>
      <c r="K237" s="80">
        <v>16</v>
      </c>
      <c r="L237" s="46">
        <f>K237/$E$13</f>
        <v>0.8</v>
      </c>
      <c r="M237" s="46" t="str">
        <f>IF(K227&lt;&gt;"",IF(L237&lt;0.5,0,IF(L237&gt;=0.75,2,1)),"")</f>
        <v/>
      </c>
      <c r="N237" s="46"/>
      <c r="O237" s="80">
        <v>12</v>
      </c>
      <c r="P237" s="6">
        <f>O237/$E$14</f>
        <v>0.75</v>
      </c>
      <c r="Q237" s="46" t="str">
        <f>IF(O227&lt;&gt;"",IF(P237&lt;0.5,0,IF(P237&gt;=0.75,2,1)),"")</f>
        <v/>
      </c>
      <c r="R237" s="46"/>
      <c r="S237" s="46"/>
      <c r="T237" s="46"/>
      <c r="U237" s="46"/>
      <c r="V237" s="46"/>
      <c r="W237" s="79"/>
      <c r="X237" s="46"/>
      <c r="Y237" s="46"/>
      <c r="Z237" s="84"/>
    </row>
    <row r="238" spans="2:26" ht="8.1" customHeight="1" x14ac:dyDescent="0.25">
      <c r="B238" s="4"/>
      <c r="C238" s="5"/>
      <c r="D238" s="5"/>
      <c r="E238" s="5"/>
      <c r="F238" s="5"/>
      <c r="G238" s="46"/>
      <c r="H238" s="46"/>
      <c r="I238" s="46"/>
      <c r="J238" s="46"/>
      <c r="K238" s="46"/>
      <c r="L238" s="46"/>
      <c r="M238" s="46"/>
      <c r="N238" s="46"/>
      <c r="O238" s="46"/>
      <c r="P238" s="6"/>
      <c r="Q238" s="46"/>
      <c r="R238" s="46"/>
      <c r="S238" s="46"/>
      <c r="T238" s="46"/>
      <c r="U238" s="46"/>
      <c r="V238" s="46"/>
      <c r="W238" s="46"/>
      <c r="X238" s="46"/>
      <c r="Y238" s="46"/>
      <c r="Z238" s="84"/>
    </row>
    <row r="239" spans="2:26" ht="15" customHeight="1" x14ac:dyDescent="0.25">
      <c r="B239" s="4"/>
      <c r="C239" s="92" t="s">
        <v>134</v>
      </c>
      <c r="D239" s="92"/>
      <c r="E239" s="92"/>
      <c r="F239" s="92"/>
      <c r="G239" s="79"/>
      <c r="H239" s="46"/>
      <c r="I239" s="46"/>
      <c r="J239" s="46"/>
      <c r="K239" s="79"/>
      <c r="L239" s="46"/>
      <c r="M239" s="46"/>
      <c r="N239" s="46"/>
      <c r="O239" s="79"/>
      <c r="P239" s="6"/>
      <c r="Q239" s="46"/>
      <c r="R239" s="46"/>
      <c r="S239" s="80" t="s">
        <v>123</v>
      </c>
      <c r="T239" s="46"/>
      <c r="U239" s="46">
        <f>IF(S239&lt;&gt;"",IF(S239="ja",0,2),"")</f>
        <v>2</v>
      </c>
      <c r="V239" s="46"/>
      <c r="W239" s="79"/>
      <c r="X239" s="46"/>
      <c r="Y239" s="46"/>
      <c r="Z239" s="84"/>
    </row>
    <row r="240" spans="2:26" ht="15" customHeight="1" x14ac:dyDescent="0.25">
      <c r="B240" s="4"/>
      <c r="C240" s="92"/>
      <c r="D240" s="92"/>
      <c r="E240" s="92"/>
      <c r="F240" s="92"/>
      <c r="G240" s="79"/>
      <c r="H240" s="46"/>
      <c r="I240" s="46"/>
      <c r="J240" s="46"/>
      <c r="K240" s="79"/>
      <c r="L240" s="6"/>
      <c r="M240" s="46"/>
      <c r="N240" s="46"/>
      <c r="O240" s="79"/>
      <c r="P240" s="6"/>
      <c r="Q240" s="46"/>
      <c r="R240" s="46"/>
      <c r="S240" s="79"/>
      <c r="T240" s="46"/>
      <c r="U240" s="46"/>
      <c r="V240" s="46"/>
      <c r="W240" s="79"/>
      <c r="X240" s="46"/>
      <c r="Y240" s="46"/>
      <c r="Z240" s="84"/>
    </row>
    <row r="241" spans="2:26" ht="8.1" customHeight="1" x14ac:dyDescent="0.25">
      <c r="B241" s="4"/>
      <c r="C241" s="76"/>
      <c r="D241" s="76"/>
      <c r="E241" s="76"/>
      <c r="F241" s="76"/>
      <c r="G241" s="79"/>
      <c r="H241" s="46"/>
      <c r="I241" s="46"/>
      <c r="J241" s="46"/>
      <c r="K241" s="79"/>
      <c r="L241" s="6"/>
      <c r="M241" s="46"/>
      <c r="N241" s="46"/>
      <c r="O241" s="79"/>
      <c r="P241" s="6"/>
      <c r="Q241" s="46"/>
      <c r="R241" s="46"/>
      <c r="S241" s="79"/>
      <c r="T241" s="46"/>
      <c r="U241" s="46"/>
      <c r="V241" s="46"/>
      <c r="W241" s="79"/>
      <c r="X241" s="46"/>
      <c r="Y241" s="46"/>
      <c r="Z241" s="84"/>
    </row>
    <row r="242" spans="2:26" ht="15" customHeight="1" x14ac:dyDescent="0.25">
      <c r="B242" s="4"/>
      <c r="C242" s="92" t="s">
        <v>153</v>
      </c>
      <c r="D242" s="92"/>
      <c r="E242" s="92"/>
      <c r="F242" s="92"/>
      <c r="G242" s="79"/>
      <c r="H242" s="46"/>
      <c r="I242" s="46"/>
      <c r="J242" s="46"/>
      <c r="K242" s="79"/>
      <c r="L242" s="6"/>
      <c r="M242" s="46"/>
      <c r="N242" s="46"/>
      <c r="O242" s="79"/>
      <c r="P242" s="6"/>
      <c r="Q242" s="46"/>
      <c r="R242" s="46"/>
      <c r="S242" s="80">
        <v>3</v>
      </c>
      <c r="T242" s="46"/>
      <c r="U242" s="46">
        <f>IF(AND(S242&gt;2,S242&lt;6),2,IF(AND(S242&gt;1,S242&lt;8),1,0))</f>
        <v>2</v>
      </c>
      <c r="V242" s="46"/>
      <c r="W242" s="79"/>
      <c r="X242" s="46"/>
      <c r="Y242" s="46"/>
      <c r="Z242" s="84"/>
    </row>
    <row r="243" spans="2:26" ht="8.1" customHeight="1" x14ac:dyDescent="0.25">
      <c r="B243" s="4"/>
      <c r="C243" s="50"/>
      <c r="D243" s="50"/>
      <c r="E243" s="50"/>
      <c r="F243" s="50"/>
      <c r="G243" s="79"/>
      <c r="H243" s="46"/>
      <c r="I243" s="46"/>
      <c r="J243" s="46"/>
      <c r="K243" s="79"/>
      <c r="L243" s="6"/>
      <c r="M243" s="46"/>
      <c r="N243" s="46"/>
      <c r="O243" s="79"/>
      <c r="P243" s="6"/>
      <c r="Q243" s="46"/>
      <c r="R243" s="46"/>
      <c r="S243" s="79"/>
      <c r="T243" s="46"/>
      <c r="U243" s="46"/>
      <c r="V243" s="46"/>
      <c r="W243" s="79"/>
      <c r="X243" s="46"/>
      <c r="Y243" s="46"/>
      <c r="Z243" s="84"/>
    </row>
    <row r="244" spans="2:26" ht="15" customHeight="1" x14ac:dyDescent="0.25">
      <c r="B244" s="4"/>
      <c r="C244" s="97" t="s">
        <v>124</v>
      </c>
      <c r="D244" s="98"/>
      <c r="E244" s="98"/>
      <c r="F244" s="98"/>
      <c r="G244" s="80" t="s">
        <v>93</v>
      </c>
      <c r="H244" s="46"/>
      <c r="I244" s="46">
        <f>IF(G244="ja",2,0)</f>
        <v>2</v>
      </c>
      <c r="J244" s="46"/>
      <c r="K244" s="80" t="s">
        <v>93</v>
      </c>
      <c r="L244" s="6"/>
      <c r="M244" s="46">
        <f>IF(K244="ja",2,0)</f>
        <v>2</v>
      </c>
      <c r="N244" s="46"/>
      <c r="O244" s="80" t="s">
        <v>93</v>
      </c>
      <c r="P244" s="6"/>
      <c r="Q244" s="46">
        <f>IF(O244="ja",2,0)</f>
        <v>2</v>
      </c>
      <c r="R244" s="46"/>
      <c r="S244" s="80" t="s">
        <v>93</v>
      </c>
      <c r="T244" s="46"/>
      <c r="U244" s="46">
        <f>IF(S244="ja",2,0)</f>
        <v>2</v>
      </c>
      <c r="V244" s="46"/>
      <c r="W244" s="79"/>
      <c r="X244" s="46"/>
      <c r="Y244" s="46"/>
      <c r="Z244" s="84"/>
    </row>
    <row r="245" spans="2:26" ht="15" customHeight="1" thickBot="1" x14ac:dyDescent="0.3">
      <c r="B245" s="11"/>
      <c r="C245" s="12"/>
      <c r="D245" s="12"/>
      <c r="E245" s="12"/>
      <c r="F245" s="12"/>
      <c r="G245" s="83"/>
      <c r="H245" s="83"/>
      <c r="I245" s="83"/>
      <c r="J245" s="83"/>
      <c r="K245" s="83"/>
      <c r="L245" s="83"/>
      <c r="M245" s="83"/>
      <c r="N245" s="83"/>
      <c r="O245" s="83"/>
      <c r="P245" s="83"/>
      <c r="Q245" s="83"/>
      <c r="R245" s="83"/>
      <c r="S245" s="83"/>
      <c r="T245" s="83"/>
      <c r="U245" s="83"/>
      <c r="V245" s="83"/>
      <c r="W245" s="83"/>
      <c r="X245" s="83"/>
      <c r="Y245" s="83"/>
      <c r="Z245" s="86"/>
    </row>
  </sheetData>
  <mergeCells count="58">
    <mergeCell ref="C244:F244"/>
    <mergeCell ref="C211:F211"/>
    <mergeCell ref="C212:F212"/>
    <mergeCell ref="C213:F213"/>
    <mergeCell ref="C214:F214"/>
    <mergeCell ref="C217:F217"/>
    <mergeCell ref="C218:F218"/>
    <mergeCell ref="C226:F226"/>
    <mergeCell ref="C221:F221"/>
    <mergeCell ref="C215:F216"/>
    <mergeCell ref="C220:F220"/>
    <mergeCell ref="C239:F240"/>
    <mergeCell ref="C242:F242"/>
    <mergeCell ref="C8:F9"/>
    <mergeCell ref="C231:F231"/>
    <mergeCell ref="C233:F233"/>
    <mergeCell ref="C235:F235"/>
    <mergeCell ref="C237:F237"/>
    <mergeCell ref="C188:F188"/>
    <mergeCell ref="C41:F41"/>
    <mergeCell ref="C54:F55"/>
    <mergeCell ref="C57:F57"/>
    <mergeCell ref="C58:F58"/>
    <mergeCell ref="C82:F82"/>
    <mergeCell ref="C83:F83"/>
    <mergeCell ref="C85:F86"/>
    <mergeCell ref="C93:F94"/>
    <mergeCell ref="C96:F96"/>
    <mergeCell ref="C106:F106"/>
    <mergeCell ref="C59:F59"/>
    <mergeCell ref="C180:F180"/>
    <mergeCell ref="C182:F182"/>
    <mergeCell ref="C184:F184"/>
    <mergeCell ref="C186:F186"/>
    <mergeCell ref="C97:F97"/>
    <mergeCell ref="C60:F60"/>
    <mergeCell ref="C69:F70"/>
    <mergeCell ref="C77:F78"/>
    <mergeCell ref="C80:F80"/>
    <mergeCell ref="C81:F81"/>
    <mergeCell ref="C61:F62"/>
    <mergeCell ref="C105:F105"/>
    <mergeCell ref="C98:F98"/>
    <mergeCell ref="C99:F99"/>
    <mergeCell ref="C101:F101"/>
    <mergeCell ref="C103:F103"/>
    <mergeCell ref="C104:F104"/>
    <mergeCell ref="C201:F201"/>
    <mergeCell ref="C203:F203"/>
    <mergeCell ref="C192:F192"/>
    <mergeCell ref="C134:F135"/>
    <mergeCell ref="C168:E169"/>
    <mergeCell ref="C190:F190"/>
    <mergeCell ref="I220:L220"/>
    <mergeCell ref="C207:F207"/>
    <mergeCell ref="C208:F208"/>
    <mergeCell ref="C209:F209"/>
    <mergeCell ref="C205:F206"/>
  </mergeCells>
  <conditionalFormatting sqref="I244 M244 Q244 U244 H61 H164 H69 H77 H85 H101 H121 H127 H160 H162 H93 H166 H134 H171 H173 H175 I180 I182 I184 I186 I190 Y201 M180 M182 M184 M186 M190 Q180 Q182 Q184 Q186 Q190 U180 U182 U184 U239 U190 Y180 I201 Y184 Q201 I192 M192 Q192 U192 M201 U201 Y206 I206 Q206 M206 U206 Y211 I211 Q211 M211 U211 M220 Q231 Q235 Q233 Q237 U242 H54 H19 H8 I188 M231 M235 M233 M237 Q220 M188 Q188 U188">
    <cfRule type="cellIs" dxfId="5" priority="253" operator="equal">
      <formula>2</formula>
    </cfRule>
    <cfRule type="cellIs" dxfId="4" priority="254" operator="equal">
      <formula>0</formula>
    </cfRule>
    <cfRule type="cellIs" dxfId="3" priority="255" operator="equal">
      <formula>1</formula>
    </cfRule>
  </conditionalFormatting>
  <conditionalFormatting sqref="H119 H152 I178 M178 Q178 U178 Y178 H39 H6 H4 E178">
    <cfRule type="cellIs" dxfId="2" priority="250" operator="between">
      <formula>0.5</formula>
      <formula>1.4</formula>
    </cfRule>
    <cfRule type="cellIs" dxfId="1" priority="251" operator="greaterThanOrEqual">
      <formula>1.5</formula>
    </cfRule>
    <cfRule type="cellIs" dxfId="0" priority="252" operator="lessThan">
      <formula>0.5</formula>
    </cfRule>
  </conditionalFormatting>
  <dataValidations count="13">
    <dataValidation type="list" allowBlank="1" showInputMessage="1" showErrorMessage="1" sqref="S244 O224 K229 K224 O229 S239 O244 K244 G244">
      <formula1>$G$221:$G$223</formula1>
    </dataValidation>
    <dataValidation type="list" allowBlank="1" showInputMessage="1" showErrorMessage="1" sqref="G229">
      <formula1>$G$221:$G$222</formula1>
    </dataValidation>
    <dataValidation type="list" allowBlank="1" showInputMessage="1" showErrorMessage="1" sqref="G228">
      <formula1>$G$225:$G$226</formula1>
    </dataValidation>
    <dataValidation type="list" allowBlank="1" showInputMessage="1" showErrorMessage="1" sqref="C103">
      <formula1>$C$104:$C$106</formula1>
    </dataValidation>
    <dataValidation type="list" allowBlank="1" showInputMessage="1" showErrorMessage="1" sqref="C96">
      <formula1>$C$97:$C$99</formula1>
    </dataValidation>
    <dataValidation type="list" allowBlank="1" showInputMessage="1" showErrorMessage="1" sqref="C88">
      <formula1>$C$89:$C$91</formula1>
    </dataValidation>
    <dataValidation type="list" allowBlank="1" showInputMessage="1" showErrorMessage="1" sqref="C80">
      <formula1>$C$81:$C$83</formula1>
    </dataValidation>
    <dataValidation type="list" allowBlank="1" showInputMessage="1" showErrorMessage="1" sqref="C72">
      <formula1>$C$73:$C$75</formula1>
    </dataValidation>
    <dataValidation type="list" allowBlank="1" showInputMessage="1" showErrorMessage="1" sqref="C64">
      <formula1>$C$65:$C$67</formula1>
    </dataValidation>
    <dataValidation type="list" allowBlank="1" showInputMessage="1" showErrorMessage="1" sqref="D22:D36">
      <formula1>$E$22:$E$27</formula1>
    </dataValidation>
    <dataValidation type="list" allowBlank="1" showInputMessage="1" showErrorMessage="1" sqref="D44:D52">
      <formula1>$E$44:$E$47</formula1>
    </dataValidation>
    <dataValidation type="list" allowBlank="1" showInputMessage="1" showErrorMessage="1" sqref="C57">
      <formula1>$C$58:$C$60</formula1>
    </dataValidation>
    <dataValidation type="list" allowBlank="1" showInputMessage="1" showErrorMessage="1" sqref="K223 O223 O228 K228">
      <formula1>$G$225:$G$227</formula1>
    </dataValidation>
  </dataValidation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2</xdr:col>
                    <xdr:colOff>0</xdr:colOff>
                    <xdr:row>11</xdr:row>
                    <xdr:rowOff>0</xdr:rowOff>
                  </from>
                  <to>
                    <xdr:col>2</xdr:col>
                    <xdr:colOff>1057275</xdr:colOff>
                    <xdr:row>12</xdr:row>
                    <xdr:rowOff>19050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2</xdr:col>
                    <xdr:colOff>0</xdr:colOff>
                    <xdr:row>12</xdr:row>
                    <xdr:rowOff>0</xdr:rowOff>
                  </from>
                  <to>
                    <xdr:col>2</xdr:col>
                    <xdr:colOff>1057275</xdr:colOff>
                    <xdr:row>13</xdr:row>
                    <xdr:rowOff>19050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0</xdr:colOff>
                    <xdr:row>13</xdr:row>
                    <xdr:rowOff>0</xdr:rowOff>
                  </from>
                  <to>
                    <xdr:col>2</xdr:col>
                    <xdr:colOff>1057275</xdr:colOff>
                    <xdr:row>14</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0</xdr:colOff>
                    <xdr:row>14</xdr:row>
                    <xdr:rowOff>0</xdr:rowOff>
                  </from>
                  <to>
                    <xdr:col>2</xdr:col>
                    <xdr:colOff>1057275</xdr:colOff>
                    <xdr:row>15</xdr:row>
                    <xdr:rowOff>19050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xdr:col>
                    <xdr:colOff>0</xdr:colOff>
                    <xdr:row>15</xdr:row>
                    <xdr:rowOff>0</xdr:rowOff>
                  </from>
                  <to>
                    <xdr:col>2</xdr:col>
                    <xdr:colOff>1057275</xdr:colOff>
                    <xdr:row>16</xdr:row>
                    <xdr:rowOff>38100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xdr:col>
                    <xdr:colOff>0</xdr:colOff>
                    <xdr:row>122</xdr:row>
                    <xdr:rowOff>0</xdr:rowOff>
                  </from>
                  <to>
                    <xdr:col>2</xdr:col>
                    <xdr:colOff>2162175</xdr:colOff>
                    <xdr:row>123</xdr:row>
                    <xdr:rowOff>38100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xdr:col>
                    <xdr:colOff>0</xdr:colOff>
                    <xdr:row>123</xdr:row>
                    <xdr:rowOff>0</xdr:rowOff>
                  </from>
                  <to>
                    <xdr:col>2</xdr:col>
                    <xdr:colOff>1104900</xdr:colOff>
                    <xdr:row>124</xdr:row>
                    <xdr:rowOff>19050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xdr:col>
                    <xdr:colOff>0</xdr:colOff>
                    <xdr:row>124</xdr:row>
                    <xdr:rowOff>0</xdr:rowOff>
                  </from>
                  <to>
                    <xdr:col>2</xdr:col>
                    <xdr:colOff>2162175</xdr:colOff>
                    <xdr:row>125</xdr:row>
                    <xdr:rowOff>38100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2</xdr:col>
                    <xdr:colOff>0</xdr:colOff>
                    <xdr:row>128</xdr:row>
                    <xdr:rowOff>0</xdr:rowOff>
                  </from>
                  <to>
                    <xdr:col>2</xdr:col>
                    <xdr:colOff>1104900</xdr:colOff>
                    <xdr:row>129</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2</xdr:col>
                    <xdr:colOff>0</xdr:colOff>
                    <xdr:row>129</xdr:row>
                    <xdr:rowOff>0</xdr:rowOff>
                  </from>
                  <to>
                    <xdr:col>2</xdr:col>
                    <xdr:colOff>1104900</xdr:colOff>
                    <xdr:row>130</xdr:row>
                    <xdr:rowOff>19050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2</xdr:col>
                    <xdr:colOff>0</xdr:colOff>
                    <xdr:row>130</xdr:row>
                    <xdr:rowOff>0</xdr:rowOff>
                  </from>
                  <to>
                    <xdr:col>2</xdr:col>
                    <xdr:colOff>1104900</xdr:colOff>
                    <xdr:row>131</xdr:row>
                    <xdr:rowOff>19050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xdr:col>
                    <xdr:colOff>0</xdr:colOff>
                    <xdr:row>131</xdr:row>
                    <xdr:rowOff>0</xdr:rowOff>
                  </from>
                  <to>
                    <xdr:col>2</xdr:col>
                    <xdr:colOff>1104900</xdr:colOff>
                    <xdr:row>132</xdr:row>
                    <xdr:rowOff>19050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xdr:col>
                    <xdr:colOff>0</xdr:colOff>
                    <xdr:row>136</xdr:row>
                    <xdr:rowOff>0</xdr:rowOff>
                  </from>
                  <to>
                    <xdr:col>2</xdr:col>
                    <xdr:colOff>2162175</xdr:colOff>
                    <xdr:row>137</xdr:row>
                    <xdr:rowOff>38100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2</xdr:col>
                    <xdr:colOff>0</xdr:colOff>
                    <xdr:row>137</xdr:row>
                    <xdr:rowOff>0</xdr:rowOff>
                  </from>
                  <to>
                    <xdr:col>2</xdr:col>
                    <xdr:colOff>1104900</xdr:colOff>
                    <xdr:row>138</xdr:row>
                    <xdr:rowOff>19050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2</xdr:col>
                    <xdr:colOff>0</xdr:colOff>
                    <xdr:row>138</xdr:row>
                    <xdr:rowOff>0</xdr:rowOff>
                  </from>
                  <to>
                    <xdr:col>2</xdr:col>
                    <xdr:colOff>2162175</xdr:colOff>
                    <xdr:row>139</xdr:row>
                    <xdr:rowOff>38100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2</xdr:col>
                    <xdr:colOff>0</xdr:colOff>
                    <xdr:row>139</xdr:row>
                    <xdr:rowOff>0</xdr:rowOff>
                  </from>
                  <to>
                    <xdr:col>2</xdr:col>
                    <xdr:colOff>2162175</xdr:colOff>
                    <xdr:row>140</xdr:row>
                    <xdr:rowOff>38100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2</xdr:col>
                    <xdr:colOff>0</xdr:colOff>
                    <xdr:row>140</xdr:row>
                    <xdr:rowOff>0</xdr:rowOff>
                  </from>
                  <to>
                    <xdr:col>2</xdr:col>
                    <xdr:colOff>1104900</xdr:colOff>
                    <xdr:row>141</xdr:row>
                    <xdr:rowOff>19050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2</xdr:col>
                    <xdr:colOff>0</xdr:colOff>
                    <xdr:row>144</xdr:row>
                    <xdr:rowOff>0</xdr:rowOff>
                  </from>
                  <to>
                    <xdr:col>2</xdr:col>
                    <xdr:colOff>1104900</xdr:colOff>
                    <xdr:row>145</xdr:row>
                    <xdr:rowOff>19050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2</xdr:col>
                    <xdr:colOff>0</xdr:colOff>
                    <xdr:row>145</xdr:row>
                    <xdr:rowOff>0</xdr:rowOff>
                  </from>
                  <to>
                    <xdr:col>2</xdr:col>
                    <xdr:colOff>2162175</xdr:colOff>
                    <xdr:row>146</xdr:row>
                    <xdr:rowOff>38100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2</xdr:col>
                    <xdr:colOff>0</xdr:colOff>
                    <xdr:row>146</xdr:row>
                    <xdr:rowOff>0</xdr:rowOff>
                  </from>
                  <to>
                    <xdr:col>2</xdr:col>
                    <xdr:colOff>1104900</xdr:colOff>
                    <xdr:row>147</xdr:row>
                    <xdr:rowOff>19050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2</xdr:col>
                    <xdr:colOff>0</xdr:colOff>
                    <xdr:row>147</xdr:row>
                    <xdr:rowOff>0</xdr:rowOff>
                  </from>
                  <to>
                    <xdr:col>2</xdr:col>
                    <xdr:colOff>1104900</xdr:colOff>
                    <xdr:row>148</xdr:row>
                    <xdr:rowOff>19050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2</xdr:col>
                    <xdr:colOff>0</xdr:colOff>
                    <xdr:row>148</xdr:row>
                    <xdr:rowOff>0</xdr:rowOff>
                  </from>
                  <to>
                    <xdr:col>2</xdr:col>
                    <xdr:colOff>2162175</xdr:colOff>
                    <xdr:row>149</xdr:row>
                    <xdr:rowOff>38100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2</xdr:col>
                    <xdr:colOff>0</xdr:colOff>
                    <xdr:row>109</xdr:row>
                    <xdr:rowOff>0</xdr:rowOff>
                  </from>
                  <to>
                    <xdr:col>2</xdr:col>
                    <xdr:colOff>2162175</xdr:colOff>
                    <xdr:row>110</xdr:row>
                    <xdr:rowOff>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2</xdr:col>
                    <xdr:colOff>0</xdr:colOff>
                    <xdr:row>110</xdr:row>
                    <xdr:rowOff>0</xdr:rowOff>
                  </from>
                  <to>
                    <xdr:col>2</xdr:col>
                    <xdr:colOff>2162175</xdr:colOff>
                    <xdr:row>111</xdr:row>
                    <xdr:rowOff>38100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2</xdr:col>
                    <xdr:colOff>0</xdr:colOff>
                    <xdr:row>111</xdr:row>
                    <xdr:rowOff>0</xdr:rowOff>
                  </from>
                  <to>
                    <xdr:col>2</xdr:col>
                    <xdr:colOff>2162175</xdr:colOff>
                    <xdr:row>112</xdr:row>
                    <xdr:rowOff>38100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2</xdr:col>
                    <xdr:colOff>0</xdr:colOff>
                    <xdr:row>112</xdr:row>
                    <xdr:rowOff>0</xdr:rowOff>
                  </from>
                  <to>
                    <xdr:col>2</xdr:col>
                    <xdr:colOff>1104900</xdr:colOff>
                    <xdr:row>113</xdr:row>
                    <xdr:rowOff>19050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2</xdr:col>
                    <xdr:colOff>0</xdr:colOff>
                    <xdr:row>113</xdr:row>
                    <xdr:rowOff>0</xdr:rowOff>
                  </from>
                  <to>
                    <xdr:col>2</xdr:col>
                    <xdr:colOff>723900</xdr:colOff>
                    <xdr:row>114</xdr:row>
                    <xdr:rowOff>38100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2</xdr:col>
                    <xdr:colOff>0</xdr:colOff>
                    <xdr:row>170</xdr:row>
                    <xdr:rowOff>0</xdr:rowOff>
                  </from>
                  <to>
                    <xdr:col>2</xdr:col>
                    <xdr:colOff>1104900</xdr:colOff>
                    <xdr:row>171</xdr:row>
                    <xdr:rowOff>19050</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2</xdr:col>
                    <xdr:colOff>0</xdr:colOff>
                    <xdr:row>172</xdr:row>
                    <xdr:rowOff>0</xdr:rowOff>
                  </from>
                  <to>
                    <xdr:col>2</xdr:col>
                    <xdr:colOff>1104900</xdr:colOff>
                    <xdr:row>173</xdr:row>
                    <xdr:rowOff>19050</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2</xdr:col>
                    <xdr:colOff>0</xdr:colOff>
                    <xdr:row>174</xdr:row>
                    <xdr:rowOff>0</xdr:rowOff>
                  </from>
                  <to>
                    <xdr:col>2</xdr:col>
                    <xdr:colOff>1104900</xdr:colOff>
                    <xdr:row>175</xdr:row>
                    <xdr:rowOff>19050</xdr:rowOff>
                  </to>
                </anchor>
              </controlPr>
            </control>
          </mc:Choice>
        </mc:AlternateContent>
        <mc:AlternateContent xmlns:mc="http://schemas.openxmlformats.org/markup-compatibility/2006">
          <mc:Choice Requires="x14">
            <control shapeId="2082" r:id="rId33" name="Check Box 34">
              <controlPr defaultSize="0" autoFill="0" autoLine="0" autoPict="0">
                <anchor moveWithCells="1">
                  <from>
                    <xdr:col>6</xdr:col>
                    <xdr:colOff>0</xdr:colOff>
                    <xdr:row>192</xdr:row>
                    <xdr:rowOff>0</xdr:rowOff>
                  </from>
                  <to>
                    <xdr:col>6</xdr:col>
                    <xdr:colOff>381000</xdr:colOff>
                    <xdr:row>193</xdr:row>
                    <xdr:rowOff>38100</xdr:rowOff>
                  </to>
                </anchor>
              </controlPr>
            </control>
          </mc:Choice>
        </mc:AlternateContent>
        <mc:AlternateContent xmlns:mc="http://schemas.openxmlformats.org/markup-compatibility/2006">
          <mc:Choice Requires="x14">
            <control shapeId="2083" r:id="rId34" name="Check Box 35">
              <controlPr defaultSize="0" autoFill="0" autoLine="0" autoPict="0">
                <anchor moveWithCells="1">
                  <from>
                    <xdr:col>6</xdr:col>
                    <xdr:colOff>0</xdr:colOff>
                    <xdr:row>193</xdr:row>
                    <xdr:rowOff>0</xdr:rowOff>
                  </from>
                  <to>
                    <xdr:col>6</xdr:col>
                    <xdr:colOff>381000</xdr:colOff>
                    <xdr:row>194</xdr:row>
                    <xdr:rowOff>38100</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6</xdr:col>
                    <xdr:colOff>0</xdr:colOff>
                    <xdr:row>194</xdr:row>
                    <xdr:rowOff>0</xdr:rowOff>
                  </from>
                  <to>
                    <xdr:col>6</xdr:col>
                    <xdr:colOff>381000</xdr:colOff>
                    <xdr:row>195</xdr:row>
                    <xdr:rowOff>38100</xdr:rowOff>
                  </to>
                </anchor>
              </controlPr>
            </control>
          </mc:Choice>
        </mc:AlternateContent>
        <mc:AlternateContent xmlns:mc="http://schemas.openxmlformats.org/markup-compatibility/2006">
          <mc:Choice Requires="x14">
            <control shapeId="2085" r:id="rId36" name="Check Box 37">
              <controlPr defaultSize="0" autoFill="0" autoLine="0" autoPict="0">
                <anchor moveWithCells="1">
                  <from>
                    <xdr:col>6</xdr:col>
                    <xdr:colOff>0</xdr:colOff>
                    <xdr:row>195</xdr:row>
                    <xdr:rowOff>0</xdr:rowOff>
                  </from>
                  <to>
                    <xdr:col>6</xdr:col>
                    <xdr:colOff>381000</xdr:colOff>
                    <xdr:row>196</xdr:row>
                    <xdr:rowOff>38100</xdr:rowOff>
                  </to>
                </anchor>
              </controlPr>
            </control>
          </mc:Choice>
        </mc:AlternateContent>
        <mc:AlternateContent xmlns:mc="http://schemas.openxmlformats.org/markup-compatibility/2006">
          <mc:Choice Requires="x14">
            <control shapeId="2086" r:id="rId37" name="Check Box 38">
              <controlPr defaultSize="0" autoFill="0" autoLine="0" autoPict="0">
                <anchor moveWithCells="1">
                  <from>
                    <xdr:col>6</xdr:col>
                    <xdr:colOff>0</xdr:colOff>
                    <xdr:row>196</xdr:row>
                    <xdr:rowOff>0</xdr:rowOff>
                  </from>
                  <to>
                    <xdr:col>6</xdr:col>
                    <xdr:colOff>381000</xdr:colOff>
                    <xdr:row>197</xdr:row>
                    <xdr:rowOff>38100</xdr:rowOff>
                  </to>
                </anchor>
              </controlPr>
            </control>
          </mc:Choice>
        </mc:AlternateContent>
        <mc:AlternateContent xmlns:mc="http://schemas.openxmlformats.org/markup-compatibility/2006">
          <mc:Choice Requires="x14">
            <control shapeId="2087" r:id="rId38" name="Check Box 39">
              <controlPr defaultSize="0" autoFill="0" autoLine="0" autoPict="0">
                <anchor moveWithCells="1">
                  <from>
                    <xdr:col>6</xdr:col>
                    <xdr:colOff>0</xdr:colOff>
                    <xdr:row>197</xdr:row>
                    <xdr:rowOff>0</xdr:rowOff>
                  </from>
                  <to>
                    <xdr:col>6</xdr:col>
                    <xdr:colOff>381000</xdr:colOff>
                    <xdr:row>198</xdr:row>
                    <xdr:rowOff>38100</xdr:rowOff>
                  </to>
                </anchor>
              </controlPr>
            </control>
          </mc:Choice>
        </mc:AlternateContent>
        <mc:AlternateContent xmlns:mc="http://schemas.openxmlformats.org/markup-compatibility/2006">
          <mc:Choice Requires="x14">
            <control shapeId="2088" r:id="rId39" name="Check Box 40">
              <controlPr defaultSize="0" autoFill="0" autoLine="0" autoPict="0">
                <anchor moveWithCells="1">
                  <from>
                    <xdr:col>6</xdr:col>
                    <xdr:colOff>0</xdr:colOff>
                    <xdr:row>198</xdr:row>
                    <xdr:rowOff>0</xdr:rowOff>
                  </from>
                  <to>
                    <xdr:col>6</xdr:col>
                    <xdr:colOff>381000</xdr:colOff>
                    <xdr:row>199</xdr:row>
                    <xdr:rowOff>38100</xdr:rowOff>
                  </to>
                </anchor>
              </controlPr>
            </control>
          </mc:Choice>
        </mc:AlternateContent>
        <mc:AlternateContent xmlns:mc="http://schemas.openxmlformats.org/markup-compatibility/2006">
          <mc:Choice Requires="x14">
            <control shapeId="2089" r:id="rId40" name="Check Box 41">
              <controlPr defaultSize="0" autoFill="0" autoLine="0" autoPict="0">
                <anchor moveWithCells="1">
                  <from>
                    <xdr:col>10</xdr:col>
                    <xdr:colOff>0</xdr:colOff>
                    <xdr:row>192</xdr:row>
                    <xdr:rowOff>0</xdr:rowOff>
                  </from>
                  <to>
                    <xdr:col>10</xdr:col>
                    <xdr:colOff>381000</xdr:colOff>
                    <xdr:row>193</xdr:row>
                    <xdr:rowOff>38100</xdr:rowOff>
                  </to>
                </anchor>
              </controlPr>
            </control>
          </mc:Choice>
        </mc:AlternateContent>
        <mc:AlternateContent xmlns:mc="http://schemas.openxmlformats.org/markup-compatibility/2006">
          <mc:Choice Requires="x14">
            <control shapeId="2090" r:id="rId41" name="Check Box 42">
              <controlPr defaultSize="0" autoFill="0" autoLine="0" autoPict="0">
                <anchor moveWithCells="1">
                  <from>
                    <xdr:col>10</xdr:col>
                    <xdr:colOff>0</xdr:colOff>
                    <xdr:row>193</xdr:row>
                    <xdr:rowOff>0</xdr:rowOff>
                  </from>
                  <to>
                    <xdr:col>10</xdr:col>
                    <xdr:colOff>381000</xdr:colOff>
                    <xdr:row>194</xdr:row>
                    <xdr:rowOff>38100</xdr:rowOff>
                  </to>
                </anchor>
              </controlPr>
            </control>
          </mc:Choice>
        </mc:AlternateContent>
        <mc:AlternateContent xmlns:mc="http://schemas.openxmlformats.org/markup-compatibility/2006">
          <mc:Choice Requires="x14">
            <control shapeId="2091" r:id="rId42" name="Check Box 43">
              <controlPr defaultSize="0" autoFill="0" autoLine="0" autoPict="0">
                <anchor moveWithCells="1">
                  <from>
                    <xdr:col>10</xdr:col>
                    <xdr:colOff>0</xdr:colOff>
                    <xdr:row>194</xdr:row>
                    <xdr:rowOff>0</xdr:rowOff>
                  </from>
                  <to>
                    <xdr:col>10</xdr:col>
                    <xdr:colOff>381000</xdr:colOff>
                    <xdr:row>195</xdr:row>
                    <xdr:rowOff>38100</xdr:rowOff>
                  </to>
                </anchor>
              </controlPr>
            </control>
          </mc:Choice>
        </mc:AlternateContent>
        <mc:AlternateContent xmlns:mc="http://schemas.openxmlformats.org/markup-compatibility/2006">
          <mc:Choice Requires="x14">
            <control shapeId="2092" r:id="rId43" name="Check Box 44">
              <controlPr defaultSize="0" autoFill="0" autoLine="0" autoPict="0">
                <anchor moveWithCells="1">
                  <from>
                    <xdr:col>10</xdr:col>
                    <xdr:colOff>0</xdr:colOff>
                    <xdr:row>195</xdr:row>
                    <xdr:rowOff>0</xdr:rowOff>
                  </from>
                  <to>
                    <xdr:col>10</xdr:col>
                    <xdr:colOff>381000</xdr:colOff>
                    <xdr:row>196</xdr:row>
                    <xdr:rowOff>38100</xdr:rowOff>
                  </to>
                </anchor>
              </controlPr>
            </control>
          </mc:Choice>
        </mc:AlternateContent>
        <mc:AlternateContent xmlns:mc="http://schemas.openxmlformats.org/markup-compatibility/2006">
          <mc:Choice Requires="x14">
            <control shapeId="2093" r:id="rId44" name="Check Box 45">
              <controlPr defaultSize="0" autoFill="0" autoLine="0" autoPict="0">
                <anchor moveWithCells="1">
                  <from>
                    <xdr:col>10</xdr:col>
                    <xdr:colOff>0</xdr:colOff>
                    <xdr:row>196</xdr:row>
                    <xdr:rowOff>0</xdr:rowOff>
                  </from>
                  <to>
                    <xdr:col>10</xdr:col>
                    <xdr:colOff>381000</xdr:colOff>
                    <xdr:row>197</xdr:row>
                    <xdr:rowOff>38100</xdr:rowOff>
                  </to>
                </anchor>
              </controlPr>
            </control>
          </mc:Choice>
        </mc:AlternateContent>
        <mc:AlternateContent xmlns:mc="http://schemas.openxmlformats.org/markup-compatibility/2006">
          <mc:Choice Requires="x14">
            <control shapeId="2094" r:id="rId45" name="Check Box 46">
              <controlPr defaultSize="0" autoFill="0" autoLine="0" autoPict="0">
                <anchor moveWithCells="1">
                  <from>
                    <xdr:col>10</xdr:col>
                    <xdr:colOff>0</xdr:colOff>
                    <xdr:row>197</xdr:row>
                    <xdr:rowOff>0</xdr:rowOff>
                  </from>
                  <to>
                    <xdr:col>10</xdr:col>
                    <xdr:colOff>381000</xdr:colOff>
                    <xdr:row>198</xdr:row>
                    <xdr:rowOff>38100</xdr:rowOff>
                  </to>
                </anchor>
              </controlPr>
            </control>
          </mc:Choice>
        </mc:AlternateContent>
        <mc:AlternateContent xmlns:mc="http://schemas.openxmlformats.org/markup-compatibility/2006">
          <mc:Choice Requires="x14">
            <control shapeId="2095" r:id="rId46" name="Check Box 47">
              <controlPr defaultSize="0" autoFill="0" autoLine="0" autoPict="0">
                <anchor moveWithCells="1">
                  <from>
                    <xdr:col>10</xdr:col>
                    <xdr:colOff>0</xdr:colOff>
                    <xdr:row>198</xdr:row>
                    <xdr:rowOff>0</xdr:rowOff>
                  </from>
                  <to>
                    <xdr:col>10</xdr:col>
                    <xdr:colOff>381000</xdr:colOff>
                    <xdr:row>199</xdr:row>
                    <xdr:rowOff>38100</xdr:rowOff>
                  </to>
                </anchor>
              </controlPr>
            </control>
          </mc:Choice>
        </mc:AlternateContent>
        <mc:AlternateContent xmlns:mc="http://schemas.openxmlformats.org/markup-compatibility/2006">
          <mc:Choice Requires="x14">
            <control shapeId="2103" r:id="rId47" name="Check Box 55">
              <controlPr defaultSize="0" autoFill="0" autoLine="0" autoPict="0">
                <anchor moveWithCells="1">
                  <from>
                    <xdr:col>18</xdr:col>
                    <xdr:colOff>0</xdr:colOff>
                    <xdr:row>192</xdr:row>
                    <xdr:rowOff>0</xdr:rowOff>
                  </from>
                  <to>
                    <xdr:col>18</xdr:col>
                    <xdr:colOff>381000</xdr:colOff>
                    <xdr:row>193</xdr:row>
                    <xdr:rowOff>38100</xdr:rowOff>
                  </to>
                </anchor>
              </controlPr>
            </control>
          </mc:Choice>
        </mc:AlternateContent>
        <mc:AlternateContent xmlns:mc="http://schemas.openxmlformats.org/markup-compatibility/2006">
          <mc:Choice Requires="x14">
            <control shapeId="2104" r:id="rId48" name="Check Box 56">
              <controlPr defaultSize="0" autoFill="0" autoLine="0" autoPict="0">
                <anchor moveWithCells="1">
                  <from>
                    <xdr:col>18</xdr:col>
                    <xdr:colOff>0</xdr:colOff>
                    <xdr:row>193</xdr:row>
                    <xdr:rowOff>0</xdr:rowOff>
                  </from>
                  <to>
                    <xdr:col>18</xdr:col>
                    <xdr:colOff>381000</xdr:colOff>
                    <xdr:row>194</xdr:row>
                    <xdr:rowOff>38100</xdr:rowOff>
                  </to>
                </anchor>
              </controlPr>
            </control>
          </mc:Choice>
        </mc:AlternateContent>
        <mc:AlternateContent xmlns:mc="http://schemas.openxmlformats.org/markup-compatibility/2006">
          <mc:Choice Requires="x14">
            <control shapeId="2105" r:id="rId49" name="Check Box 57">
              <controlPr defaultSize="0" autoFill="0" autoLine="0" autoPict="0">
                <anchor moveWithCells="1">
                  <from>
                    <xdr:col>18</xdr:col>
                    <xdr:colOff>0</xdr:colOff>
                    <xdr:row>194</xdr:row>
                    <xdr:rowOff>0</xdr:rowOff>
                  </from>
                  <to>
                    <xdr:col>18</xdr:col>
                    <xdr:colOff>381000</xdr:colOff>
                    <xdr:row>195</xdr:row>
                    <xdr:rowOff>38100</xdr:rowOff>
                  </to>
                </anchor>
              </controlPr>
            </control>
          </mc:Choice>
        </mc:AlternateContent>
        <mc:AlternateContent xmlns:mc="http://schemas.openxmlformats.org/markup-compatibility/2006">
          <mc:Choice Requires="x14">
            <control shapeId="2106" r:id="rId50" name="Check Box 58">
              <controlPr defaultSize="0" autoFill="0" autoLine="0" autoPict="0">
                <anchor moveWithCells="1">
                  <from>
                    <xdr:col>18</xdr:col>
                    <xdr:colOff>0</xdr:colOff>
                    <xdr:row>195</xdr:row>
                    <xdr:rowOff>0</xdr:rowOff>
                  </from>
                  <to>
                    <xdr:col>18</xdr:col>
                    <xdr:colOff>381000</xdr:colOff>
                    <xdr:row>196</xdr:row>
                    <xdr:rowOff>38100</xdr:rowOff>
                  </to>
                </anchor>
              </controlPr>
            </control>
          </mc:Choice>
        </mc:AlternateContent>
        <mc:AlternateContent xmlns:mc="http://schemas.openxmlformats.org/markup-compatibility/2006">
          <mc:Choice Requires="x14">
            <control shapeId="2107" r:id="rId51" name="Check Box 59">
              <controlPr defaultSize="0" autoFill="0" autoLine="0" autoPict="0">
                <anchor moveWithCells="1">
                  <from>
                    <xdr:col>18</xdr:col>
                    <xdr:colOff>0</xdr:colOff>
                    <xdr:row>196</xdr:row>
                    <xdr:rowOff>0</xdr:rowOff>
                  </from>
                  <to>
                    <xdr:col>18</xdr:col>
                    <xdr:colOff>381000</xdr:colOff>
                    <xdr:row>197</xdr:row>
                    <xdr:rowOff>38100</xdr:rowOff>
                  </to>
                </anchor>
              </controlPr>
            </control>
          </mc:Choice>
        </mc:AlternateContent>
        <mc:AlternateContent xmlns:mc="http://schemas.openxmlformats.org/markup-compatibility/2006">
          <mc:Choice Requires="x14">
            <control shapeId="2108" r:id="rId52" name="Check Box 60">
              <controlPr defaultSize="0" autoFill="0" autoLine="0" autoPict="0">
                <anchor moveWithCells="1">
                  <from>
                    <xdr:col>18</xdr:col>
                    <xdr:colOff>0</xdr:colOff>
                    <xdr:row>197</xdr:row>
                    <xdr:rowOff>0</xdr:rowOff>
                  </from>
                  <to>
                    <xdr:col>18</xdr:col>
                    <xdr:colOff>381000</xdr:colOff>
                    <xdr:row>198</xdr:row>
                    <xdr:rowOff>38100</xdr:rowOff>
                  </to>
                </anchor>
              </controlPr>
            </control>
          </mc:Choice>
        </mc:AlternateContent>
        <mc:AlternateContent xmlns:mc="http://schemas.openxmlformats.org/markup-compatibility/2006">
          <mc:Choice Requires="x14">
            <control shapeId="2109" r:id="rId53" name="Check Box 61">
              <controlPr defaultSize="0" autoFill="0" autoLine="0" autoPict="0">
                <anchor moveWithCells="1">
                  <from>
                    <xdr:col>18</xdr:col>
                    <xdr:colOff>0</xdr:colOff>
                    <xdr:row>198</xdr:row>
                    <xdr:rowOff>0</xdr:rowOff>
                  </from>
                  <to>
                    <xdr:col>18</xdr:col>
                    <xdr:colOff>381000</xdr:colOff>
                    <xdr:row>199</xdr:row>
                    <xdr:rowOff>38100</xdr:rowOff>
                  </to>
                </anchor>
              </controlPr>
            </control>
          </mc:Choice>
        </mc:AlternateContent>
        <mc:AlternateContent xmlns:mc="http://schemas.openxmlformats.org/markup-compatibility/2006">
          <mc:Choice Requires="x14">
            <control shapeId="2118" r:id="rId54" name="Check Box 70">
              <controlPr defaultSize="0" autoFill="0" autoLine="0" autoPict="0">
                <anchor moveWithCells="1">
                  <from>
                    <xdr:col>6</xdr:col>
                    <xdr:colOff>0</xdr:colOff>
                    <xdr:row>211</xdr:row>
                    <xdr:rowOff>0</xdr:rowOff>
                  </from>
                  <to>
                    <xdr:col>6</xdr:col>
                    <xdr:colOff>381000</xdr:colOff>
                    <xdr:row>212</xdr:row>
                    <xdr:rowOff>38100</xdr:rowOff>
                  </to>
                </anchor>
              </controlPr>
            </control>
          </mc:Choice>
        </mc:AlternateContent>
        <mc:AlternateContent xmlns:mc="http://schemas.openxmlformats.org/markup-compatibility/2006">
          <mc:Choice Requires="x14">
            <control shapeId="2119" r:id="rId55" name="Check Box 71">
              <controlPr defaultSize="0" autoFill="0" autoLine="0" autoPict="0">
                <anchor moveWithCells="1">
                  <from>
                    <xdr:col>6</xdr:col>
                    <xdr:colOff>0</xdr:colOff>
                    <xdr:row>212</xdr:row>
                    <xdr:rowOff>0</xdr:rowOff>
                  </from>
                  <to>
                    <xdr:col>6</xdr:col>
                    <xdr:colOff>381000</xdr:colOff>
                    <xdr:row>213</xdr:row>
                    <xdr:rowOff>38100</xdr:rowOff>
                  </to>
                </anchor>
              </controlPr>
            </control>
          </mc:Choice>
        </mc:AlternateContent>
        <mc:AlternateContent xmlns:mc="http://schemas.openxmlformats.org/markup-compatibility/2006">
          <mc:Choice Requires="x14">
            <control shapeId="2120" r:id="rId56" name="Check Box 72">
              <controlPr defaultSize="0" autoFill="0" autoLine="0" autoPict="0">
                <anchor moveWithCells="1">
                  <from>
                    <xdr:col>6</xdr:col>
                    <xdr:colOff>0</xdr:colOff>
                    <xdr:row>213</xdr:row>
                    <xdr:rowOff>0</xdr:rowOff>
                  </from>
                  <to>
                    <xdr:col>6</xdr:col>
                    <xdr:colOff>381000</xdr:colOff>
                    <xdr:row>214</xdr:row>
                    <xdr:rowOff>38100</xdr:rowOff>
                  </to>
                </anchor>
              </controlPr>
            </control>
          </mc:Choice>
        </mc:AlternateContent>
        <mc:AlternateContent xmlns:mc="http://schemas.openxmlformats.org/markup-compatibility/2006">
          <mc:Choice Requires="x14">
            <control shapeId="2121" r:id="rId57" name="Check Box 73">
              <controlPr defaultSize="0" autoFill="0" autoLine="0" autoPict="0">
                <anchor moveWithCells="1">
                  <from>
                    <xdr:col>6</xdr:col>
                    <xdr:colOff>0</xdr:colOff>
                    <xdr:row>214</xdr:row>
                    <xdr:rowOff>0</xdr:rowOff>
                  </from>
                  <to>
                    <xdr:col>6</xdr:col>
                    <xdr:colOff>381000</xdr:colOff>
                    <xdr:row>215</xdr:row>
                    <xdr:rowOff>38100</xdr:rowOff>
                  </to>
                </anchor>
              </controlPr>
            </control>
          </mc:Choice>
        </mc:AlternateContent>
        <mc:AlternateContent xmlns:mc="http://schemas.openxmlformats.org/markup-compatibility/2006">
          <mc:Choice Requires="x14">
            <control shapeId="2122" r:id="rId58" name="Check Box 74">
              <controlPr defaultSize="0" autoFill="0" autoLine="0" autoPict="0">
                <anchor moveWithCells="1">
                  <from>
                    <xdr:col>6</xdr:col>
                    <xdr:colOff>0</xdr:colOff>
                    <xdr:row>216</xdr:row>
                    <xdr:rowOff>0</xdr:rowOff>
                  </from>
                  <to>
                    <xdr:col>6</xdr:col>
                    <xdr:colOff>381000</xdr:colOff>
                    <xdr:row>217</xdr:row>
                    <xdr:rowOff>38100</xdr:rowOff>
                  </to>
                </anchor>
              </controlPr>
            </control>
          </mc:Choice>
        </mc:AlternateContent>
        <mc:AlternateContent xmlns:mc="http://schemas.openxmlformats.org/markup-compatibility/2006">
          <mc:Choice Requires="x14">
            <control shapeId="2123" r:id="rId59" name="Check Box 75">
              <controlPr defaultSize="0" autoFill="0" autoLine="0" autoPict="0">
                <anchor moveWithCells="1">
                  <from>
                    <xdr:col>6</xdr:col>
                    <xdr:colOff>0</xdr:colOff>
                    <xdr:row>217</xdr:row>
                    <xdr:rowOff>0</xdr:rowOff>
                  </from>
                  <to>
                    <xdr:col>6</xdr:col>
                    <xdr:colOff>381000</xdr:colOff>
                    <xdr:row>218</xdr:row>
                    <xdr:rowOff>38100</xdr:rowOff>
                  </to>
                </anchor>
              </controlPr>
            </control>
          </mc:Choice>
        </mc:AlternateContent>
        <mc:AlternateContent xmlns:mc="http://schemas.openxmlformats.org/markup-compatibility/2006">
          <mc:Choice Requires="x14">
            <control shapeId="2124" r:id="rId60" name="Check Box 76">
              <controlPr defaultSize="0" autoFill="0" autoLine="0" autoPict="0">
                <anchor moveWithCells="1">
                  <from>
                    <xdr:col>10</xdr:col>
                    <xdr:colOff>0</xdr:colOff>
                    <xdr:row>211</xdr:row>
                    <xdr:rowOff>0</xdr:rowOff>
                  </from>
                  <to>
                    <xdr:col>10</xdr:col>
                    <xdr:colOff>381000</xdr:colOff>
                    <xdr:row>212</xdr:row>
                    <xdr:rowOff>38100</xdr:rowOff>
                  </to>
                </anchor>
              </controlPr>
            </control>
          </mc:Choice>
        </mc:AlternateContent>
        <mc:AlternateContent xmlns:mc="http://schemas.openxmlformats.org/markup-compatibility/2006">
          <mc:Choice Requires="x14">
            <control shapeId="2125" r:id="rId61" name="Check Box 77">
              <controlPr defaultSize="0" autoFill="0" autoLine="0" autoPict="0">
                <anchor moveWithCells="1">
                  <from>
                    <xdr:col>10</xdr:col>
                    <xdr:colOff>0</xdr:colOff>
                    <xdr:row>212</xdr:row>
                    <xdr:rowOff>0</xdr:rowOff>
                  </from>
                  <to>
                    <xdr:col>10</xdr:col>
                    <xdr:colOff>381000</xdr:colOff>
                    <xdr:row>213</xdr:row>
                    <xdr:rowOff>38100</xdr:rowOff>
                  </to>
                </anchor>
              </controlPr>
            </control>
          </mc:Choice>
        </mc:AlternateContent>
        <mc:AlternateContent xmlns:mc="http://schemas.openxmlformats.org/markup-compatibility/2006">
          <mc:Choice Requires="x14">
            <control shapeId="2126" r:id="rId62" name="Check Box 78">
              <controlPr defaultSize="0" autoFill="0" autoLine="0" autoPict="0">
                <anchor moveWithCells="1">
                  <from>
                    <xdr:col>10</xdr:col>
                    <xdr:colOff>0</xdr:colOff>
                    <xdr:row>213</xdr:row>
                    <xdr:rowOff>0</xdr:rowOff>
                  </from>
                  <to>
                    <xdr:col>10</xdr:col>
                    <xdr:colOff>381000</xdr:colOff>
                    <xdr:row>214</xdr:row>
                    <xdr:rowOff>38100</xdr:rowOff>
                  </to>
                </anchor>
              </controlPr>
            </control>
          </mc:Choice>
        </mc:AlternateContent>
        <mc:AlternateContent xmlns:mc="http://schemas.openxmlformats.org/markup-compatibility/2006">
          <mc:Choice Requires="x14">
            <control shapeId="2127" r:id="rId63" name="Check Box 79">
              <controlPr defaultSize="0" autoFill="0" autoLine="0" autoPict="0">
                <anchor moveWithCells="1">
                  <from>
                    <xdr:col>10</xdr:col>
                    <xdr:colOff>0</xdr:colOff>
                    <xdr:row>214</xdr:row>
                    <xdr:rowOff>0</xdr:rowOff>
                  </from>
                  <to>
                    <xdr:col>10</xdr:col>
                    <xdr:colOff>381000</xdr:colOff>
                    <xdr:row>215</xdr:row>
                    <xdr:rowOff>38100</xdr:rowOff>
                  </to>
                </anchor>
              </controlPr>
            </control>
          </mc:Choice>
        </mc:AlternateContent>
        <mc:AlternateContent xmlns:mc="http://schemas.openxmlformats.org/markup-compatibility/2006">
          <mc:Choice Requires="x14">
            <control shapeId="2128" r:id="rId64" name="Check Box 80">
              <controlPr defaultSize="0" autoFill="0" autoLine="0" autoPict="0">
                <anchor moveWithCells="1">
                  <from>
                    <xdr:col>10</xdr:col>
                    <xdr:colOff>0</xdr:colOff>
                    <xdr:row>216</xdr:row>
                    <xdr:rowOff>0</xdr:rowOff>
                  </from>
                  <to>
                    <xdr:col>10</xdr:col>
                    <xdr:colOff>381000</xdr:colOff>
                    <xdr:row>217</xdr:row>
                    <xdr:rowOff>38100</xdr:rowOff>
                  </to>
                </anchor>
              </controlPr>
            </control>
          </mc:Choice>
        </mc:AlternateContent>
        <mc:AlternateContent xmlns:mc="http://schemas.openxmlformats.org/markup-compatibility/2006">
          <mc:Choice Requires="x14">
            <control shapeId="2129" r:id="rId65" name="Check Box 81">
              <controlPr defaultSize="0" autoFill="0" autoLine="0" autoPict="0">
                <anchor moveWithCells="1">
                  <from>
                    <xdr:col>10</xdr:col>
                    <xdr:colOff>0</xdr:colOff>
                    <xdr:row>217</xdr:row>
                    <xdr:rowOff>0</xdr:rowOff>
                  </from>
                  <to>
                    <xdr:col>10</xdr:col>
                    <xdr:colOff>381000</xdr:colOff>
                    <xdr:row>218</xdr:row>
                    <xdr:rowOff>38100</xdr:rowOff>
                  </to>
                </anchor>
              </controlPr>
            </control>
          </mc:Choice>
        </mc:AlternateContent>
        <mc:AlternateContent xmlns:mc="http://schemas.openxmlformats.org/markup-compatibility/2006">
          <mc:Choice Requires="x14">
            <control shapeId="2130" r:id="rId66" name="Check Box 82">
              <controlPr defaultSize="0" autoFill="0" autoLine="0" autoPict="0">
                <anchor moveWithCells="1">
                  <from>
                    <xdr:col>14</xdr:col>
                    <xdr:colOff>0</xdr:colOff>
                    <xdr:row>211</xdr:row>
                    <xdr:rowOff>0</xdr:rowOff>
                  </from>
                  <to>
                    <xdr:col>14</xdr:col>
                    <xdr:colOff>381000</xdr:colOff>
                    <xdr:row>212</xdr:row>
                    <xdr:rowOff>38100</xdr:rowOff>
                  </to>
                </anchor>
              </controlPr>
            </control>
          </mc:Choice>
        </mc:AlternateContent>
        <mc:AlternateContent xmlns:mc="http://schemas.openxmlformats.org/markup-compatibility/2006">
          <mc:Choice Requires="x14">
            <control shapeId="2131" r:id="rId67" name="Check Box 83">
              <controlPr defaultSize="0" autoFill="0" autoLine="0" autoPict="0">
                <anchor moveWithCells="1">
                  <from>
                    <xdr:col>14</xdr:col>
                    <xdr:colOff>0</xdr:colOff>
                    <xdr:row>212</xdr:row>
                    <xdr:rowOff>0</xdr:rowOff>
                  </from>
                  <to>
                    <xdr:col>14</xdr:col>
                    <xdr:colOff>381000</xdr:colOff>
                    <xdr:row>213</xdr:row>
                    <xdr:rowOff>38100</xdr:rowOff>
                  </to>
                </anchor>
              </controlPr>
            </control>
          </mc:Choice>
        </mc:AlternateContent>
        <mc:AlternateContent xmlns:mc="http://schemas.openxmlformats.org/markup-compatibility/2006">
          <mc:Choice Requires="x14">
            <control shapeId="2132" r:id="rId68" name="Check Box 84">
              <controlPr defaultSize="0" autoFill="0" autoLine="0" autoPict="0">
                <anchor moveWithCells="1">
                  <from>
                    <xdr:col>14</xdr:col>
                    <xdr:colOff>0</xdr:colOff>
                    <xdr:row>213</xdr:row>
                    <xdr:rowOff>0</xdr:rowOff>
                  </from>
                  <to>
                    <xdr:col>14</xdr:col>
                    <xdr:colOff>381000</xdr:colOff>
                    <xdr:row>214</xdr:row>
                    <xdr:rowOff>38100</xdr:rowOff>
                  </to>
                </anchor>
              </controlPr>
            </control>
          </mc:Choice>
        </mc:AlternateContent>
        <mc:AlternateContent xmlns:mc="http://schemas.openxmlformats.org/markup-compatibility/2006">
          <mc:Choice Requires="x14">
            <control shapeId="2133" r:id="rId69" name="Check Box 85">
              <controlPr defaultSize="0" autoFill="0" autoLine="0" autoPict="0">
                <anchor moveWithCells="1">
                  <from>
                    <xdr:col>14</xdr:col>
                    <xdr:colOff>0</xdr:colOff>
                    <xdr:row>214</xdr:row>
                    <xdr:rowOff>0</xdr:rowOff>
                  </from>
                  <to>
                    <xdr:col>14</xdr:col>
                    <xdr:colOff>381000</xdr:colOff>
                    <xdr:row>215</xdr:row>
                    <xdr:rowOff>38100</xdr:rowOff>
                  </to>
                </anchor>
              </controlPr>
            </control>
          </mc:Choice>
        </mc:AlternateContent>
        <mc:AlternateContent xmlns:mc="http://schemas.openxmlformats.org/markup-compatibility/2006">
          <mc:Choice Requires="x14">
            <control shapeId="2134" r:id="rId70" name="Check Box 86">
              <controlPr defaultSize="0" autoFill="0" autoLine="0" autoPict="0">
                <anchor moveWithCells="1">
                  <from>
                    <xdr:col>14</xdr:col>
                    <xdr:colOff>0</xdr:colOff>
                    <xdr:row>216</xdr:row>
                    <xdr:rowOff>0</xdr:rowOff>
                  </from>
                  <to>
                    <xdr:col>14</xdr:col>
                    <xdr:colOff>381000</xdr:colOff>
                    <xdr:row>217</xdr:row>
                    <xdr:rowOff>38100</xdr:rowOff>
                  </to>
                </anchor>
              </controlPr>
            </control>
          </mc:Choice>
        </mc:AlternateContent>
        <mc:AlternateContent xmlns:mc="http://schemas.openxmlformats.org/markup-compatibility/2006">
          <mc:Choice Requires="x14">
            <control shapeId="2135" r:id="rId71" name="Check Box 87">
              <controlPr defaultSize="0" autoFill="0" autoLine="0" autoPict="0">
                <anchor moveWithCells="1">
                  <from>
                    <xdr:col>14</xdr:col>
                    <xdr:colOff>0</xdr:colOff>
                    <xdr:row>217</xdr:row>
                    <xdr:rowOff>0</xdr:rowOff>
                  </from>
                  <to>
                    <xdr:col>14</xdr:col>
                    <xdr:colOff>381000</xdr:colOff>
                    <xdr:row>218</xdr:row>
                    <xdr:rowOff>38100</xdr:rowOff>
                  </to>
                </anchor>
              </controlPr>
            </control>
          </mc:Choice>
        </mc:AlternateContent>
        <mc:AlternateContent xmlns:mc="http://schemas.openxmlformats.org/markup-compatibility/2006">
          <mc:Choice Requires="x14">
            <control shapeId="2136" r:id="rId72" name="Check Box 88">
              <controlPr defaultSize="0" autoFill="0" autoLine="0" autoPict="0">
                <anchor moveWithCells="1">
                  <from>
                    <xdr:col>18</xdr:col>
                    <xdr:colOff>0</xdr:colOff>
                    <xdr:row>211</xdr:row>
                    <xdr:rowOff>0</xdr:rowOff>
                  </from>
                  <to>
                    <xdr:col>18</xdr:col>
                    <xdr:colOff>381000</xdr:colOff>
                    <xdr:row>212</xdr:row>
                    <xdr:rowOff>38100</xdr:rowOff>
                  </to>
                </anchor>
              </controlPr>
            </control>
          </mc:Choice>
        </mc:AlternateContent>
        <mc:AlternateContent xmlns:mc="http://schemas.openxmlformats.org/markup-compatibility/2006">
          <mc:Choice Requires="x14">
            <control shapeId="2137" r:id="rId73" name="Check Box 89">
              <controlPr defaultSize="0" autoFill="0" autoLine="0" autoPict="0">
                <anchor moveWithCells="1">
                  <from>
                    <xdr:col>18</xdr:col>
                    <xdr:colOff>0</xdr:colOff>
                    <xdr:row>212</xdr:row>
                    <xdr:rowOff>0</xdr:rowOff>
                  </from>
                  <to>
                    <xdr:col>18</xdr:col>
                    <xdr:colOff>381000</xdr:colOff>
                    <xdr:row>213</xdr:row>
                    <xdr:rowOff>38100</xdr:rowOff>
                  </to>
                </anchor>
              </controlPr>
            </control>
          </mc:Choice>
        </mc:AlternateContent>
        <mc:AlternateContent xmlns:mc="http://schemas.openxmlformats.org/markup-compatibility/2006">
          <mc:Choice Requires="x14">
            <control shapeId="2138" r:id="rId74" name="Check Box 90">
              <controlPr defaultSize="0" autoFill="0" autoLine="0" autoPict="0">
                <anchor moveWithCells="1">
                  <from>
                    <xdr:col>18</xdr:col>
                    <xdr:colOff>0</xdr:colOff>
                    <xdr:row>213</xdr:row>
                    <xdr:rowOff>0</xdr:rowOff>
                  </from>
                  <to>
                    <xdr:col>18</xdr:col>
                    <xdr:colOff>381000</xdr:colOff>
                    <xdr:row>214</xdr:row>
                    <xdr:rowOff>38100</xdr:rowOff>
                  </to>
                </anchor>
              </controlPr>
            </control>
          </mc:Choice>
        </mc:AlternateContent>
        <mc:AlternateContent xmlns:mc="http://schemas.openxmlformats.org/markup-compatibility/2006">
          <mc:Choice Requires="x14">
            <control shapeId="2139" r:id="rId75" name="Check Box 91">
              <controlPr defaultSize="0" autoFill="0" autoLine="0" autoPict="0">
                <anchor moveWithCells="1">
                  <from>
                    <xdr:col>18</xdr:col>
                    <xdr:colOff>0</xdr:colOff>
                    <xdr:row>214</xdr:row>
                    <xdr:rowOff>0</xdr:rowOff>
                  </from>
                  <to>
                    <xdr:col>18</xdr:col>
                    <xdr:colOff>381000</xdr:colOff>
                    <xdr:row>215</xdr:row>
                    <xdr:rowOff>38100</xdr:rowOff>
                  </to>
                </anchor>
              </controlPr>
            </control>
          </mc:Choice>
        </mc:AlternateContent>
        <mc:AlternateContent xmlns:mc="http://schemas.openxmlformats.org/markup-compatibility/2006">
          <mc:Choice Requires="x14">
            <control shapeId="2140" r:id="rId76" name="Check Box 92">
              <controlPr defaultSize="0" autoFill="0" autoLine="0" autoPict="0">
                <anchor moveWithCells="1">
                  <from>
                    <xdr:col>18</xdr:col>
                    <xdr:colOff>0</xdr:colOff>
                    <xdr:row>216</xdr:row>
                    <xdr:rowOff>0</xdr:rowOff>
                  </from>
                  <to>
                    <xdr:col>18</xdr:col>
                    <xdr:colOff>381000</xdr:colOff>
                    <xdr:row>217</xdr:row>
                    <xdr:rowOff>38100</xdr:rowOff>
                  </to>
                </anchor>
              </controlPr>
            </control>
          </mc:Choice>
        </mc:AlternateContent>
        <mc:AlternateContent xmlns:mc="http://schemas.openxmlformats.org/markup-compatibility/2006">
          <mc:Choice Requires="x14">
            <control shapeId="2141" r:id="rId77" name="Check Box 93">
              <controlPr defaultSize="0" autoFill="0" autoLine="0" autoPict="0">
                <anchor moveWithCells="1">
                  <from>
                    <xdr:col>18</xdr:col>
                    <xdr:colOff>0</xdr:colOff>
                    <xdr:row>217</xdr:row>
                    <xdr:rowOff>0</xdr:rowOff>
                  </from>
                  <to>
                    <xdr:col>18</xdr:col>
                    <xdr:colOff>381000</xdr:colOff>
                    <xdr:row>218</xdr:row>
                    <xdr:rowOff>38100</xdr:rowOff>
                  </to>
                </anchor>
              </controlPr>
            </control>
          </mc:Choice>
        </mc:AlternateContent>
        <mc:AlternateContent xmlns:mc="http://schemas.openxmlformats.org/markup-compatibility/2006">
          <mc:Choice Requires="x14">
            <control shapeId="2142" r:id="rId78" name="Check Box 94">
              <controlPr defaultSize="0" autoFill="0" autoLine="0" autoPict="0">
                <anchor moveWithCells="1">
                  <from>
                    <xdr:col>22</xdr:col>
                    <xdr:colOff>0</xdr:colOff>
                    <xdr:row>211</xdr:row>
                    <xdr:rowOff>0</xdr:rowOff>
                  </from>
                  <to>
                    <xdr:col>22</xdr:col>
                    <xdr:colOff>381000</xdr:colOff>
                    <xdr:row>212</xdr:row>
                    <xdr:rowOff>38100</xdr:rowOff>
                  </to>
                </anchor>
              </controlPr>
            </control>
          </mc:Choice>
        </mc:AlternateContent>
        <mc:AlternateContent xmlns:mc="http://schemas.openxmlformats.org/markup-compatibility/2006">
          <mc:Choice Requires="x14">
            <control shapeId="2143" r:id="rId79" name="Check Box 95">
              <controlPr defaultSize="0" autoFill="0" autoLine="0" autoPict="0">
                <anchor moveWithCells="1">
                  <from>
                    <xdr:col>22</xdr:col>
                    <xdr:colOff>0</xdr:colOff>
                    <xdr:row>212</xdr:row>
                    <xdr:rowOff>0</xdr:rowOff>
                  </from>
                  <to>
                    <xdr:col>22</xdr:col>
                    <xdr:colOff>381000</xdr:colOff>
                    <xdr:row>213</xdr:row>
                    <xdr:rowOff>38100</xdr:rowOff>
                  </to>
                </anchor>
              </controlPr>
            </control>
          </mc:Choice>
        </mc:AlternateContent>
        <mc:AlternateContent xmlns:mc="http://schemas.openxmlformats.org/markup-compatibility/2006">
          <mc:Choice Requires="x14">
            <control shapeId="2144" r:id="rId80" name="Check Box 96">
              <controlPr defaultSize="0" autoFill="0" autoLine="0" autoPict="0">
                <anchor moveWithCells="1">
                  <from>
                    <xdr:col>22</xdr:col>
                    <xdr:colOff>0</xdr:colOff>
                    <xdr:row>213</xdr:row>
                    <xdr:rowOff>0</xdr:rowOff>
                  </from>
                  <to>
                    <xdr:col>22</xdr:col>
                    <xdr:colOff>381000</xdr:colOff>
                    <xdr:row>214</xdr:row>
                    <xdr:rowOff>38100</xdr:rowOff>
                  </to>
                </anchor>
              </controlPr>
            </control>
          </mc:Choice>
        </mc:AlternateContent>
        <mc:AlternateContent xmlns:mc="http://schemas.openxmlformats.org/markup-compatibility/2006">
          <mc:Choice Requires="x14">
            <control shapeId="2145" r:id="rId81" name="Check Box 97">
              <controlPr defaultSize="0" autoFill="0" autoLine="0" autoPict="0">
                <anchor moveWithCells="1">
                  <from>
                    <xdr:col>22</xdr:col>
                    <xdr:colOff>0</xdr:colOff>
                    <xdr:row>214</xdr:row>
                    <xdr:rowOff>0</xdr:rowOff>
                  </from>
                  <to>
                    <xdr:col>22</xdr:col>
                    <xdr:colOff>381000</xdr:colOff>
                    <xdr:row>215</xdr:row>
                    <xdr:rowOff>38100</xdr:rowOff>
                  </to>
                </anchor>
              </controlPr>
            </control>
          </mc:Choice>
        </mc:AlternateContent>
        <mc:AlternateContent xmlns:mc="http://schemas.openxmlformats.org/markup-compatibility/2006">
          <mc:Choice Requires="x14">
            <control shapeId="2146" r:id="rId82" name="Check Box 98">
              <controlPr defaultSize="0" autoFill="0" autoLine="0" autoPict="0">
                <anchor moveWithCells="1">
                  <from>
                    <xdr:col>22</xdr:col>
                    <xdr:colOff>0</xdr:colOff>
                    <xdr:row>216</xdr:row>
                    <xdr:rowOff>0</xdr:rowOff>
                  </from>
                  <to>
                    <xdr:col>22</xdr:col>
                    <xdr:colOff>381000</xdr:colOff>
                    <xdr:row>217</xdr:row>
                    <xdr:rowOff>38100</xdr:rowOff>
                  </to>
                </anchor>
              </controlPr>
            </control>
          </mc:Choice>
        </mc:AlternateContent>
        <mc:AlternateContent xmlns:mc="http://schemas.openxmlformats.org/markup-compatibility/2006">
          <mc:Choice Requires="x14">
            <control shapeId="2147" r:id="rId83" name="Check Box 99">
              <controlPr defaultSize="0" autoFill="0" autoLine="0" autoPict="0">
                <anchor moveWithCells="1">
                  <from>
                    <xdr:col>22</xdr:col>
                    <xdr:colOff>0</xdr:colOff>
                    <xdr:row>217</xdr:row>
                    <xdr:rowOff>0</xdr:rowOff>
                  </from>
                  <to>
                    <xdr:col>22</xdr:col>
                    <xdr:colOff>381000</xdr:colOff>
                    <xdr:row>218</xdr:row>
                    <xdr:rowOff>38100</xdr:rowOff>
                  </to>
                </anchor>
              </controlPr>
            </control>
          </mc:Choice>
        </mc:AlternateContent>
        <mc:AlternateContent xmlns:mc="http://schemas.openxmlformats.org/markup-compatibility/2006">
          <mc:Choice Requires="x14">
            <control shapeId="2150" r:id="rId84" name="Check Box 102">
              <controlPr defaultSize="0" autoFill="0" autoLine="0" autoPict="0">
                <anchor moveWithCells="1">
                  <from>
                    <xdr:col>14</xdr:col>
                    <xdr:colOff>0</xdr:colOff>
                    <xdr:row>192</xdr:row>
                    <xdr:rowOff>0</xdr:rowOff>
                  </from>
                  <to>
                    <xdr:col>14</xdr:col>
                    <xdr:colOff>381000</xdr:colOff>
                    <xdr:row>193</xdr:row>
                    <xdr:rowOff>38100</xdr:rowOff>
                  </to>
                </anchor>
              </controlPr>
            </control>
          </mc:Choice>
        </mc:AlternateContent>
        <mc:AlternateContent xmlns:mc="http://schemas.openxmlformats.org/markup-compatibility/2006">
          <mc:Choice Requires="x14">
            <control shapeId="2151" r:id="rId85" name="Check Box 103">
              <controlPr defaultSize="0" autoFill="0" autoLine="0" autoPict="0">
                <anchor moveWithCells="1">
                  <from>
                    <xdr:col>14</xdr:col>
                    <xdr:colOff>0</xdr:colOff>
                    <xdr:row>193</xdr:row>
                    <xdr:rowOff>0</xdr:rowOff>
                  </from>
                  <to>
                    <xdr:col>14</xdr:col>
                    <xdr:colOff>381000</xdr:colOff>
                    <xdr:row>194</xdr:row>
                    <xdr:rowOff>38100</xdr:rowOff>
                  </to>
                </anchor>
              </controlPr>
            </control>
          </mc:Choice>
        </mc:AlternateContent>
        <mc:AlternateContent xmlns:mc="http://schemas.openxmlformats.org/markup-compatibility/2006">
          <mc:Choice Requires="x14">
            <control shapeId="2152" r:id="rId86" name="Check Box 104">
              <controlPr defaultSize="0" autoFill="0" autoLine="0" autoPict="0">
                <anchor moveWithCells="1">
                  <from>
                    <xdr:col>14</xdr:col>
                    <xdr:colOff>0</xdr:colOff>
                    <xdr:row>194</xdr:row>
                    <xdr:rowOff>0</xdr:rowOff>
                  </from>
                  <to>
                    <xdr:col>14</xdr:col>
                    <xdr:colOff>381000</xdr:colOff>
                    <xdr:row>195</xdr:row>
                    <xdr:rowOff>38100</xdr:rowOff>
                  </to>
                </anchor>
              </controlPr>
            </control>
          </mc:Choice>
        </mc:AlternateContent>
        <mc:AlternateContent xmlns:mc="http://schemas.openxmlformats.org/markup-compatibility/2006">
          <mc:Choice Requires="x14">
            <control shapeId="2153" r:id="rId87" name="Check Box 105">
              <controlPr defaultSize="0" autoFill="0" autoLine="0" autoPict="0">
                <anchor moveWithCells="1">
                  <from>
                    <xdr:col>14</xdr:col>
                    <xdr:colOff>0</xdr:colOff>
                    <xdr:row>195</xdr:row>
                    <xdr:rowOff>0</xdr:rowOff>
                  </from>
                  <to>
                    <xdr:col>14</xdr:col>
                    <xdr:colOff>381000</xdr:colOff>
                    <xdr:row>196</xdr:row>
                    <xdr:rowOff>38100</xdr:rowOff>
                  </to>
                </anchor>
              </controlPr>
            </control>
          </mc:Choice>
        </mc:AlternateContent>
        <mc:AlternateContent xmlns:mc="http://schemas.openxmlformats.org/markup-compatibility/2006">
          <mc:Choice Requires="x14">
            <control shapeId="2154" r:id="rId88" name="Check Box 106">
              <controlPr defaultSize="0" autoFill="0" autoLine="0" autoPict="0">
                <anchor moveWithCells="1">
                  <from>
                    <xdr:col>14</xdr:col>
                    <xdr:colOff>0</xdr:colOff>
                    <xdr:row>196</xdr:row>
                    <xdr:rowOff>0</xdr:rowOff>
                  </from>
                  <to>
                    <xdr:col>14</xdr:col>
                    <xdr:colOff>381000</xdr:colOff>
                    <xdr:row>197</xdr:row>
                    <xdr:rowOff>38100</xdr:rowOff>
                  </to>
                </anchor>
              </controlPr>
            </control>
          </mc:Choice>
        </mc:AlternateContent>
        <mc:AlternateContent xmlns:mc="http://schemas.openxmlformats.org/markup-compatibility/2006">
          <mc:Choice Requires="x14">
            <control shapeId="2155" r:id="rId89" name="Check Box 107">
              <controlPr defaultSize="0" autoFill="0" autoLine="0" autoPict="0">
                <anchor moveWithCells="1">
                  <from>
                    <xdr:col>14</xdr:col>
                    <xdr:colOff>0</xdr:colOff>
                    <xdr:row>197</xdr:row>
                    <xdr:rowOff>0</xdr:rowOff>
                  </from>
                  <to>
                    <xdr:col>14</xdr:col>
                    <xdr:colOff>381000</xdr:colOff>
                    <xdr:row>198</xdr:row>
                    <xdr:rowOff>38100</xdr:rowOff>
                  </to>
                </anchor>
              </controlPr>
            </control>
          </mc:Choice>
        </mc:AlternateContent>
        <mc:AlternateContent xmlns:mc="http://schemas.openxmlformats.org/markup-compatibility/2006">
          <mc:Choice Requires="x14">
            <control shapeId="2156" r:id="rId90" name="Check Box 108">
              <controlPr defaultSize="0" autoFill="0" autoLine="0" autoPict="0">
                <anchor moveWithCells="1">
                  <from>
                    <xdr:col>14</xdr:col>
                    <xdr:colOff>0</xdr:colOff>
                    <xdr:row>198</xdr:row>
                    <xdr:rowOff>0</xdr:rowOff>
                  </from>
                  <to>
                    <xdr:col>14</xdr:col>
                    <xdr:colOff>381000</xdr:colOff>
                    <xdr:row>199</xdr:row>
                    <xdr:rowOff>38100</xdr:rowOff>
                  </to>
                </anchor>
              </controlPr>
            </control>
          </mc:Choice>
        </mc:AlternateContent>
        <mc:AlternateContent xmlns:mc="http://schemas.openxmlformats.org/markup-compatibility/2006">
          <mc:Choice Requires="x14">
            <control shapeId="2157" r:id="rId91" name="Check Box 109">
              <controlPr defaultSize="0" autoFill="0" autoLine="0" autoPict="0">
                <anchor moveWithCells="1">
                  <from>
                    <xdr:col>6</xdr:col>
                    <xdr:colOff>0</xdr:colOff>
                    <xdr:row>206</xdr:row>
                    <xdr:rowOff>0</xdr:rowOff>
                  </from>
                  <to>
                    <xdr:col>6</xdr:col>
                    <xdr:colOff>381000</xdr:colOff>
                    <xdr:row>207</xdr:row>
                    <xdr:rowOff>38100</xdr:rowOff>
                  </to>
                </anchor>
              </controlPr>
            </control>
          </mc:Choice>
        </mc:AlternateContent>
        <mc:AlternateContent xmlns:mc="http://schemas.openxmlformats.org/markup-compatibility/2006">
          <mc:Choice Requires="x14">
            <control shapeId="2158" r:id="rId92" name="Check Box 110">
              <controlPr defaultSize="0" autoFill="0" autoLine="0" autoPict="0">
                <anchor moveWithCells="1">
                  <from>
                    <xdr:col>6</xdr:col>
                    <xdr:colOff>0</xdr:colOff>
                    <xdr:row>207</xdr:row>
                    <xdr:rowOff>0</xdr:rowOff>
                  </from>
                  <to>
                    <xdr:col>6</xdr:col>
                    <xdr:colOff>381000</xdr:colOff>
                    <xdr:row>208</xdr:row>
                    <xdr:rowOff>38100</xdr:rowOff>
                  </to>
                </anchor>
              </controlPr>
            </control>
          </mc:Choice>
        </mc:AlternateContent>
        <mc:AlternateContent xmlns:mc="http://schemas.openxmlformats.org/markup-compatibility/2006">
          <mc:Choice Requires="x14">
            <control shapeId="2159" r:id="rId93" name="Check Box 111">
              <controlPr defaultSize="0" autoFill="0" autoLine="0" autoPict="0">
                <anchor moveWithCells="1">
                  <from>
                    <xdr:col>6</xdr:col>
                    <xdr:colOff>0</xdr:colOff>
                    <xdr:row>208</xdr:row>
                    <xdr:rowOff>0</xdr:rowOff>
                  </from>
                  <to>
                    <xdr:col>6</xdr:col>
                    <xdr:colOff>381000</xdr:colOff>
                    <xdr:row>209</xdr:row>
                    <xdr:rowOff>38100</xdr:rowOff>
                  </to>
                </anchor>
              </controlPr>
            </control>
          </mc:Choice>
        </mc:AlternateContent>
        <mc:AlternateContent xmlns:mc="http://schemas.openxmlformats.org/markup-compatibility/2006">
          <mc:Choice Requires="x14">
            <control shapeId="2160" r:id="rId94" name="Check Box 112">
              <controlPr defaultSize="0" autoFill="0" autoLine="0" autoPict="0">
                <anchor moveWithCells="1">
                  <from>
                    <xdr:col>10</xdr:col>
                    <xdr:colOff>0</xdr:colOff>
                    <xdr:row>206</xdr:row>
                    <xdr:rowOff>0</xdr:rowOff>
                  </from>
                  <to>
                    <xdr:col>10</xdr:col>
                    <xdr:colOff>381000</xdr:colOff>
                    <xdr:row>207</xdr:row>
                    <xdr:rowOff>38100</xdr:rowOff>
                  </to>
                </anchor>
              </controlPr>
            </control>
          </mc:Choice>
        </mc:AlternateContent>
        <mc:AlternateContent xmlns:mc="http://schemas.openxmlformats.org/markup-compatibility/2006">
          <mc:Choice Requires="x14">
            <control shapeId="2161" r:id="rId95" name="Check Box 113">
              <controlPr defaultSize="0" autoFill="0" autoLine="0" autoPict="0">
                <anchor moveWithCells="1">
                  <from>
                    <xdr:col>10</xdr:col>
                    <xdr:colOff>0</xdr:colOff>
                    <xdr:row>207</xdr:row>
                    <xdr:rowOff>0</xdr:rowOff>
                  </from>
                  <to>
                    <xdr:col>10</xdr:col>
                    <xdr:colOff>381000</xdr:colOff>
                    <xdr:row>208</xdr:row>
                    <xdr:rowOff>38100</xdr:rowOff>
                  </to>
                </anchor>
              </controlPr>
            </control>
          </mc:Choice>
        </mc:AlternateContent>
        <mc:AlternateContent xmlns:mc="http://schemas.openxmlformats.org/markup-compatibility/2006">
          <mc:Choice Requires="x14">
            <control shapeId="2162" r:id="rId96" name="Check Box 114">
              <controlPr defaultSize="0" autoFill="0" autoLine="0" autoPict="0">
                <anchor moveWithCells="1">
                  <from>
                    <xdr:col>10</xdr:col>
                    <xdr:colOff>0</xdr:colOff>
                    <xdr:row>208</xdr:row>
                    <xdr:rowOff>0</xdr:rowOff>
                  </from>
                  <to>
                    <xdr:col>10</xdr:col>
                    <xdr:colOff>381000</xdr:colOff>
                    <xdr:row>209</xdr:row>
                    <xdr:rowOff>38100</xdr:rowOff>
                  </to>
                </anchor>
              </controlPr>
            </control>
          </mc:Choice>
        </mc:AlternateContent>
        <mc:AlternateContent xmlns:mc="http://schemas.openxmlformats.org/markup-compatibility/2006">
          <mc:Choice Requires="x14">
            <control shapeId="2163" r:id="rId97" name="Check Box 115">
              <controlPr defaultSize="0" autoFill="0" autoLine="0" autoPict="0">
                <anchor moveWithCells="1">
                  <from>
                    <xdr:col>18</xdr:col>
                    <xdr:colOff>0</xdr:colOff>
                    <xdr:row>206</xdr:row>
                    <xdr:rowOff>0</xdr:rowOff>
                  </from>
                  <to>
                    <xdr:col>18</xdr:col>
                    <xdr:colOff>381000</xdr:colOff>
                    <xdr:row>207</xdr:row>
                    <xdr:rowOff>38100</xdr:rowOff>
                  </to>
                </anchor>
              </controlPr>
            </control>
          </mc:Choice>
        </mc:AlternateContent>
        <mc:AlternateContent xmlns:mc="http://schemas.openxmlformats.org/markup-compatibility/2006">
          <mc:Choice Requires="x14">
            <control shapeId="2164" r:id="rId98" name="Check Box 116">
              <controlPr defaultSize="0" autoFill="0" autoLine="0" autoPict="0">
                <anchor moveWithCells="1">
                  <from>
                    <xdr:col>18</xdr:col>
                    <xdr:colOff>0</xdr:colOff>
                    <xdr:row>207</xdr:row>
                    <xdr:rowOff>0</xdr:rowOff>
                  </from>
                  <to>
                    <xdr:col>18</xdr:col>
                    <xdr:colOff>381000</xdr:colOff>
                    <xdr:row>208</xdr:row>
                    <xdr:rowOff>38100</xdr:rowOff>
                  </to>
                </anchor>
              </controlPr>
            </control>
          </mc:Choice>
        </mc:AlternateContent>
        <mc:AlternateContent xmlns:mc="http://schemas.openxmlformats.org/markup-compatibility/2006">
          <mc:Choice Requires="x14">
            <control shapeId="2165" r:id="rId99" name="Check Box 117">
              <controlPr defaultSize="0" autoFill="0" autoLine="0" autoPict="0">
                <anchor moveWithCells="1">
                  <from>
                    <xdr:col>18</xdr:col>
                    <xdr:colOff>0</xdr:colOff>
                    <xdr:row>208</xdr:row>
                    <xdr:rowOff>0</xdr:rowOff>
                  </from>
                  <to>
                    <xdr:col>18</xdr:col>
                    <xdr:colOff>381000</xdr:colOff>
                    <xdr:row>209</xdr:row>
                    <xdr:rowOff>38100</xdr:rowOff>
                  </to>
                </anchor>
              </controlPr>
            </control>
          </mc:Choice>
        </mc:AlternateContent>
        <mc:AlternateContent xmlns:mc="http://schemas.openxmlformats.org/markup-compatibility/2006">
          <mc:Choice Requires="x14">
            <control shapeId="2166" r:id="rId100" name="Check Box 118">
              <controlPr defaultSize="0" autoFill="0" autoLine="0" autoPict="0">
                <anchor moveWithCells="1">
                  <from>
                    <xdr:col>14</xdr:col>
                    <xdr:colOff>0</xdr:colOff>
                    <xdr:row>206</xdr:row>
                    <xdr:rowOff>0</xdr:rowOff>
                  </from>
                  <to>
                    <xdr:col>14</xdr:col>
                    <xdr:colOff>381000</xdr:colOff>
                    <xdr:row>207</xdr:row>
                    <xdr:rowOff>38100</xdr:rowOff>
                  </to>
                </anchor>
              </controlPr>
            </control>
          </mc:Choice>
        </mc:AlternateContent>
        <mc:AlternateContent xmlns:mc="http://schemas.openxmlformats.org/markup-compatibility/2006">
          <mc:Choice Requires="x14">
            <control shapeId="2167" r:id="rId101" name="Check Box 119">
              <controlPr defaultSize="0" autoFill="0" autoLine="0" autoPict="0">
                <anchor moveWithCells="1">
                  <from>
                    <xdr:col>14</xdr:col>
                    <xdr:colOff>0</xdr:colOff>
                    <xdr:row>207</xdr:row>
                    <xdr:rowOff>0</xdr:rowOff>
                  </from>
                  <to>
                    <xdr:col>14</xdr:col>
                    <xdr:colOff>381000</xdr:colOff>
                    <xdr:row>208</xdr:row>
                    <xdr:rowOff>38100</xdr:rowOff>
                  </to>
                </anchor>
              </controlPr>
            </control>
          </mc:Choice>
        </mc:AlternateContent>
        <mc:AlternateContent xmlns:mc="http://schemas.openxmlformats.org/markup-compatibility/2006">
          <mc:Choice Requires="x14">
            <control shapeId="2168" r:id="rId102" name="Check Box 120">
              <controlPr defaultSize="0" autoFill="0" autoLine="0" autoPict="0">
                <anchor moveWithCells="1">
                  <from>
                    <xdr:col>14</xdr:col>
                    <xdr:colOff>0</xdr:colOff>
                    <xdr:row>208</xdr:row>
                    <xdr:rowOff>0</xdr:rowOff>
                  </from>
                  <to>
                    <xdr:col>14</xdr:col>
                    <xdr:colOff>381000</xdr:colOff>
                    <xdr:row>209</xdr:row>
                    <xdr:rowOff>38100</xdr:rowOff>
                  </to>
                </anchor>
              </controlPr>
            </control>
          </mc:Choice>
        </mc:AlternateContent>
        <mc:AlternateContent xmlns:mc="http://schemas.openxmlformats.org/markup-compatibility/2006">
          <mc:Choice Requires="x14">
            <control shapeId="2169" r:id="rId103" name="Check Box 121">
              <controlPr defaultSize="0" autoFill="0" autoLine="0" autoPict="0">
                <anchor moveWithCells="1">
                  <from>
                    <xdr:col>22</xdr:col>
                    <xdr:colOff>0</xdr:colOff>
                    <xdr:row>206</xdr:row>
                    <xdr:rowOff>0</xdr:rowOff>
                  </from>
                  <to>
                    <xdr:col>22</xdr:col>
                    <xdr:colOff>381000</xdr:colOff>
                    <xdr:row>207</xdr:row>
                    <xdr:rowOff>38100</xdr:rowOff>
                  </to>
                </anchor>
              </controlPr>
            </control>
          </mc:Choice>
        </mc:AlternateContent>
        <mc:AlternateContent xmlns:mc="http://schemas.openxmlformats.org/markup-compatibility/2006">
          <mc:Choice Requires="x14">
            <control shapeId="2170" r:id="rId104" name="Check Box 122">
              <controlPr defaultSize="0" autoFill="0" autoLine="0" autoPict="0">
                <anchor moveWithCells="1">
                  <from>
                    <xdr:col>22</xdr:col>
                    <xdr:colOff>0</xdr:colOff>
                    <xdr:row>207</xdr:row>
                    <xdr:rowOff>0</xdr:rowOff>
                  </from>
                  <to>
                    <xdr:col>22</xdr:col>
                    <xdr:colOff>381000</xdr:colOff>
                    <xdr:row>208</xdr:row>
                    <xdr:rowOff>38100</xdr:rowOff>
                  </to>
                </anchor>
              </controlPr>
            </control>
          </mc:Choice>
        </mc:AlternateContent>
        <mc:AlternateContent xmlns:mc="http://schemas.openxmlformats.org/markup-compatibility/2006">
          <mc:Choice Requires="x14">
            <control shapeId="2171" r:id="rId105" name="Check Box 123">
              <controlPr defaultSize="0" autoFill="0" autoLine="0" autoPict="0">
                <anchor moveWithCells="1">
                  <from>
                    <xdr:col>22</xdr:col>
                    <xdr:colOff>0</xdr:colOff>
                    <xdr:row>208</xdr:row>
                    <xdr:rowOff>0</xdr:rowOff>
                  </from>
                  <to>
                    <xdr:col>22</xdr:col>
                    <xdr:colOff>381000</xdr:colOff>
                    <xdr:row>209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Abteilung 1</vt:lpstr>
      <vt:lpstr>Abteilung 2</vt:lpstr>
      <vt:lpstr>Abteilung 3</vt:lpstr>
      <vt:lpstr>Gesamtauswertung</vt:lpstr>
      <vt:lpstr>Fragebogen mit Auswertung</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Kappeler</dc:creator>
  <cp:lastModifiedBy>Jara</cp:lastModifiedBy>
  <dcterms:created xsi:type="dcterms:W3CDTF">2012-12-16T17:16:57Z</dcterms:created>
  <dcterms:modified xsi:type="dcterms:W3CDTF">2013-01-30T21:51:35Z</dcterms:modified>
</cp:coreProperties>
</file>