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G:\1_Geschäftsstelle\01_Offizielle Dokumente\3_Aktuell\3_AuB\1. Ausb\Hilfsmittel\3085_cudesch\2018\i_finale Version\web\"/>
    </mc:Choice>
  </mc:AlternateContent>
  <xr:revisionPtr revIDLastSave="0" documentId="13_ncr:1_{1BC0C40F-DDA7-4021-9E96-7B590B722BE1}" xr6:coauthVersionLast="38" xr6:coauthVersionMax="38" xr10:uidLastSave="{00000000-0000-0000-0000-000000000000}"/>
  <bookViews>
    <workbookView xWindow="0" yWindow="0" windowWidth="23040" windowHeight="9405" xr2:uid="{00000000-000D-0000-FFFF-FFFF00000000}"/>
  </bookViews>
  <sheets>
    <sheet name="Calcul du temps de marche" sheetId="13" r:id="rId1"/>
    <sheet name="Profil de marche" sheetId="8" r:id="rId2"/>
    <sheet name="Exemple" sheetId="7" r:id="rId3"/>
    <sheet name="Instruction" sheetId="12" r:id="rId4"/>
    <sheet name="Impressum" sheetId="14" r:id="rId5"/>
  </sheets>
  <definedNames>
    <definedName name="_xlnm.Print_Area" localSheetId="0">'Calcul du temps de marche'!$A$1:$M$62</definedName>
    <definedName name="_xlnm.Print_Area" localSheetId="2">Exemple!$A$1:$M$62</definedName>
    <definedName name="x_achse" localSheetId="0">OFFSET('Profil de marche'!$B$4:$B$24,0,0,COUNTA('Calcul du temps de marche'!$C$12:$C$53),1)</definedName>
    <definedName name="x_achse">OFFSET('Profil de marche'!$B$4:$B$24,0,0,COUNTA('Calcul du temps de marche'!$C$12:$C$53),1)</definedName>
    <definedName name="y_achse" localSheetId="0">OFFSET('Profil de marche'!$C$4:$C$24,0,0,COUNTA('Calcul du temps de marche'!$C$12:$C$53),1)</definedName>
    <definedName name="y_achse">OFFSET('Profil de marche'!$C$4:$C$24,0,0,COUNTA('Calcul du temps de marche'!$C$12:$C$53),1)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19" i="13" l="1"/>
  <c r="C24" i="8"/>
  <c r="C23" i="8"/>
  <c r="C22" i="8"/>
  <c r="C21" i="8"/>
  <c r="C20" i="8"/>
  <c r="C19" i="8"/>
  <c r="C18" i="8"/>
  <c r="C17" i="8"/>
  <c r="C16" i="8"/>
  <c r="C15" i="8"/>
  <c r="C14" i="8"/>
  <c r="C13" i="8"/>
  <c r="C12" i="8"/>
  <c r="C11" i="8"/>
  <c r="C10" i="8"/>
  <c r="C9" i="8"/>
  <c r="C8" i="8"/>
  <c r="C7" i="8"/>
  <c r="C6" i="8"/>
  <c r="C5" i="8"/>
  <c r="C4" i="8"/>
  <c r="B4" i="8"/>
  <c r="H14" i="13"/>
  <c r="B5" i="8"/>
  <c r="D37" i="13"/>
  <c r="P38" i="13"/>
  <c r="D15" i="13"/>
  <c r="P16" i="13"/>
  <c r="D17" i="13"/>
  <c r="P18" i="13"/>
  <c r="P20" i="13"/>
  <c r="D21" i="13"/>
  <c r="P22" i="13"/>
  <c r="D23" i="13"/>
  <c r="P24" i="13"/>
  <c r="F23" i="13"/>
  <c r="G23" i="13"/>
  <c r="D25" i="13"/>
  <c r="P26" i="13"/>
  <c r="D27" i="13"/>
  <c r="P28" i="13"/>
  <c r="F27" i="13"/>
  <c r="D29" i="13"/>
  <c r="P30" i="13"/>
  <c r="F29" i="13"/>
  <c r="G29" i="13"/>
  <c r="D31" i="13"/>
  <c r="P32" i="13"/>
  <c r="D33" i="13"/>
  <c r="P34" i="13"/>
  <c r="D35" i="13"/>
  <c r="P36" i="13"/>
  <c r="D39" i="13"/>
  <c r="P40" i="13"/>
  <c r="D41" i="13"/>
  <c r="P42" i="13"/>
  <c r="D43" i="13"/>
  <c r="P44" i="13"/>
  <c r="D45" i="13"/>
  <c r="P46" i="13"/>
  <c r="D47" i="13"/>
  <c r="P48" i="13"/>
  <c r="F47" i="13"/>
  <c r="D49" i="13"/>
  <c r="P50" i="13"/>
  <c r="D51" i="13"/>
  <c r="P52" i="13"/>
  <c r="F51" i="13"/>
  <c r="D13" i="13"/>
  <c r="P14" i="13"/>
  <c r="P15" i="13"/>
  <c r="P17" i="13"/>
  <c r="P19" i="13"/>
  <c r="P21" i="13"/>
  <c r="P23" i="13"/>
  <c r="P25" i="13"/>
  <c r="P27" i="13"/>
  <c r="P29" i="13"/>
  <c r="P31" i="13"/>
  <c r="P33" i="13"/>
  <c r="P35" i="13"/>
  <c r="P37" i="13"/>
  <c r="P39" i="13"/>
  <c r="P41" i="13"/>
  <c r="P43" i="13"/>
  <c r="P45" i="13"/>
  <c r="P47" i="13"/>
  <c r="P49" i="13"/>
  <c r="P51" i="13"/>
  <c r="P53" i="13"/>
  <c r="D15" i="7"/>
  <c r="P16" i="7"/>
  <c r="F15" i="7"/>
  <c r="G15" i="7"/>
  <c r="D17" i="7"/>
  <c r="P18" i="7"/>
  <c r="F17" i="7"/>
  <c r="G17" i="7"/>
  <c r="D19" i="7"/>
  <c r="P20" i="7"/>
  <c r="F19" i="7"/>
  <c r="D21" i="7"/>
  <c r="P22" i="7"/>
  <c r="F21" i="7"/>
  <c r="D23" i="7"/>
  <c r="P24" i="7"/>
  <c r="F23" i="7"/>
  <c r="D25" i="7"/>
  <c r="P26" i="7"/>
  <c r="F25" i="7"/>
  <c r="D27" i="7"/>
  <c r="P28" i="7"/>
  <c r="F27" i="7"/>
  <c r="G27" i="7"/>
  <c r="D29" i="7"/>
  <c r="P30" i="7"/>
  <c r="F29" i="7"/>
  <c r="D31" i="7"/>
  <c r="P32" i="7"/>
  <c r="F31" i="7"/>
  <c r="G31" i="7"/>
  <c r="D33" i="7"/>
  <c r="P34" i="7"/>
  <c r="F33" i="7"/>
  <c r="G33" i="7"/>
  <c r="D35" i="7"/>
  <c r="P36" i="7"/>
  <c r="F35" i="7"/>
  <c r="D37" i="7"/>
  <c r="P38" i="7"/>
  <c r="F37" i="7"/>
  <c r="D39" i="7"/>
  <c r="P40" i="7"/>
  <c r="F39" i="7"/>
  <c r="D41" i="7"/>
  <c r="P42" i="7"/>
  <c r="F41" i="7"/>
  <c r="D43" i="7"/>
  <c r="P44" i="7"/>
  <c r="F43" i="7"/>
  <c r="G43" i="7"/>
  <c r="D45" i="7"/>
  <c r="P46" i="7"/>
  <c r="F45" i="7"/>
  <c r="G45" i="7"/>
  <c r="D47" i="7"/>
  <c r="P48" i="7"/>
  <c r="F47" i="7"/>
  <c r="G47" i="7"/>
  <c r="D49" i="7"/>
  <c r="P50" i="7"/>
  <c r="F49" i="7"/>
  <c r="G49" i="7"/>
  <c r="P52" i="7"/>
  <c r="D51" i="7"/>
  <c r="F51" i="7"/>
  <c r="D13" i="7"/>
  <c r="P14" i="7"/>
  <c r="F13" i="7"/>
  <c r="P15" i="7"/>
  <c r="P17" i="7"/>
  <c r="P19" i="7"/>
  <c r="P21" i="7"/>
  <c r="P23" i="7"/>
  <c r="P25" i="7"/>
  <c r="P27" i="7"/>
  <c r="P29" i="7"/>
  <c r="P31" i="7"/>
  <c r="P33" i="7"/>
  <c r="P35" i="7"/>
  <c r="P37" i="7"/>
  <c r="P39" i="7"/>
  <c r="P41" i="7"/>
  <c r="P43" i="7"/>
  <c r="P45" i="7"/>
  <c r="P47" i="7"/>
  <c r="P49" i="7"/>
  <c r="P51" i="7"/>
  <c r="P53" i="7"/>
  <c r="H14" i="7"/>
  <c r="H16" i="7"/>
  <c r="H18" i="7"/>
  <c r="H20" i="7"/>
  <c r="H22" i="7"/>
  <c r="H24" i="7"/>
  <c r="H26" i="7"/>
  <c r="H28" i="7"/>
  <c r="H30" i="7"/>
  <c r="H32" i="7"/>
  <c r="H34" i="7"/>
  <c r="H36" i="7"/>
  <c r="H38" i="7"/>
  <c r="H40" i="7"/>
  <c r="H42" i="7"/>
  <c r="H44" i="7"/>
  <c r="H46" i="7"/>
  <c r="H48" i="7"/>
  <c r="H50" i="7"/>
  <c r="H52" i="7"/>
  <c r="F37" i="13"/>
  <c r="F17" i="13"/>
  <c r="H16" i="13"/>
  <c r="F25" i="13"/>
  <c r="G25" i="13"/>
  <c r="F19" i="13"/>
  <c r="G19" i="13"/>
  <c r="F49" i="13"/>
  <c r="G49" i="13"/>
  <c r="F31" i="13"/>
  <c r="G31" i="13"/>
  <c r="F15" i="13"/>
  <c r="G15" i="13"/>
  <c r="F21" i="13"/>
  <c r="G21" i="13"/>
  <c r="G37" i="13"/>
  <c r="F45" i="13"/>
  <c r="G45" i="13"/>
  <c r="F41" i="13"/>
  <c r="G41" i="13"/>
  <c r="F35" i="13"/>
  <c r="G35" i="13"/>
  <c r="G27" i="13"/>
  <c r="F43" i="13"/>
  <c r="G43" i="13"/>
  <c r="F39" i="13"/>
  <c r="G39" i="13"/>
  <c r="F33" i="13"/>
  <c r="G33" i="13"/>
  <c r="F13" i="13"/>
  <c r="G13" i="13"/>
  <c r="G35" i="7"/>
  <c r="G23" i="7"/>
  <c r="G51" i="7"/>
  <c r="I52" i="7"/>
  <c r="G39" i="7"/>
  <c r="G51" i="13"/>
  <c r="G47" i="13"/>
  <c r="G17" i="13"/>
  <c r="G25" i="7"/>
  <c r="G21" i="7"/>
  <c r="I14" i="7"/>
  <c r="I16" i="7"/>
  <c r="I18" i="7"/>
  <c r="I20" i="7"/>
  <c r="I22" i="7"/>
  <c r="I24" i="7"/>
  <c r="I26" i="7"/>
  <c r="I28" i="7"/>
  <c r="I30" i="7"/>
  <c r="I32" i="7"/>
  <c r="I34" i="7"/>
  <c r="I36" i="7"/>
  <c r="I38" i="7"/>
  <c r="I40" i="7"/>
  <c r="I42" i="7"/>
  <c r="I44" i="7"/>
  <c r="I46" i="7"/>
  <c r="I48" i="7"/>
  <c r="I50" i="7"/>
  <c r="G13" i="7"/>
  <c r="G41" i="7"/>
  <c r="G37" i="7"/>
  <c r="G19" i="7"/>
  <c r="G29" i="7"/>
  <c r="B6" i="8"/>
  <c r="H18" i="13"/>
  <c r="I14" i="13"/>
  <c r="I16" i="13"/>
  <c r="I18" i="13"/>
  <c r="I20" i="13"/>
  <c r="I22" i="13"/>
  <c r="I24" i="13"/>
  <c r="I26" i="13"/>
  <c r="I28" i="13"/>
  <c r="I30" i="13"/>
  <c r="I32" i="13"/>
  <c r="I34" i="13"/>
  <c r="I36" i="13"/>
  <c r="I38" i="13"/>
  <c r="I40" i="13"/>
  <c r="I42" i="13"/>
  <c r="I44" i="13"/>
  <c r="I46" i="13"/>
  <c r="I48" i="13"/>
  <c r="I50" i="13"/>
  <c r="I52" i="13"/>
  <c r="F54" i="13"/>
  <c r="J14" i="13"/>
  <c r="J14" i="7"/>
  <c r="F54" i="7"/>
  <c r="B7" i="8"/>
  <c r="H20" i="13"/>
  <c r="J16" i="7"/>
  <c r="J15" i="7"/>
  <c r="J15" i="13"/>
  <c r="J16" i="13"/>
  <c r="B8" i="8"/>
  <c r="H22" i="13"/>
  <c r="J18" i="13"/>
  <c r="J17" i="13"/>
  <c r="J18" i="7"/>
  <c r="J17" i="7"/>
  <c r="B9" i="8"/>
  <c r="H24" i="13"/>
  <c r="J19" i="7"/>
  <c r="J20" i="7"/>
  <c r="J20" i="13"/>
  <c r="J19" i="13"/>
  <c r="B10" i="8"/>
  <c r="H26" i="13"/>
  <c r="J22" i="13"/>
  <c r="J21" i="13"/>
  <c r="J22" i="7"/>
  <c r="J21" i="7"/>
  <c r="B11" i="8"/>
  <c r="H28" i="13"/>
  <c r="J24" i="7"/>
  <c r="J23" i="7"/>
  <c r="J24" i="13"/>
  <c r="J23" i="13"/>
  <c r="B12" i="8"/>
  <c r="H30" i="13"/>
  <c r="J25" i="7"/>
  <c r="J26" i="7"/>
  <c r="J26" i="13"/>
  <c r="J25" i="13"/>
  <c r="B13" i="8"/>
  <c r="H32" i="13"/>
  <c r="J28" i="13"/>
  <c r="J27" i="13"/>
  <c r="J27" i="7"/>
  <c r="J28" i="7"/>
  <c r="B14" i="8"/>
  <c r="H34" i="13"/>
  <c r="J30" i="7"/>
  <c r="J29" i="7"/>
  <c r="J30" i="13"/>
  <c r="J29" i="13"/>
  <c r="B15" i="8"/>
  <c r="H36" i="13"/>
  <c r="J31" i="13"/>
  <c r="J32" i="13"/>
  <c r="J32" i="7"/>
  <c r="J31" i="7"/>
  <c r="B16" i="8"/>
  <c r="H38" i="13"/>
  <c r="J34" i="7"/>
  <c r="J33" i="7"/>
  <c r="J34" i="13"/>
  <c r="J33" i="13"/>
  <c r="B17" i="8"/>
  <c r="H40" i="13"/>
  <c r="J36" i="13"/>
  <c r="J35" i="13"/>
  <c r="J35" i="7"/>
  <c r="J36" i="7"/>
  <c r="B18" i="8"/>
  <c r="H42" i="13"/>
  <c r="J38" i="7"/>
  <c r="J37" i="7"/>
  <c r="J38" i="13"/>
  <c r="J37" i="13"/>
  <c r="B19" i="8"/>
  <c r="H44" i="13"/>
  <c r="J40" i="13"/>
  <c r="J39" i="13"/>
  <c r="J40" i="7"/>
  <c r="J39" i="7"/>
  <c r="B20" i="8"/>
  <c r="H46" i="13"/>
  <c r="J42" i="13"/>
  <c r="J41" i="13"/>
  <c r="J41" i="7"/>
  <c r="J42" i="7"/>
  <c r="B21" i="8"/>
  <c r="H48" i="13"/>
  <c r="J43" i="7"/>
  <c r="J44" i="7"/>
  <c r="J44" i="13"/>
  <c r="J43" i="13"/>
  <c r="B22" i="8"/>
  <c r="H50" i="13"/>
  <c r="J46" i="13"/>
  <c r="J45" i="13"/>
  <c r="J45" i="7"/>
  <c r="J46" i="7"/>
  <c r="B23" i="8"/>
  <c r="H52" i="13"/>
  <c r="B24" i="8"/>
  <c r="J47" i="7"/>
  <c r="J48" i="7"/>
  <c r="J48" i="13"/>
  <c r="J47" i="13"/>
  <c r="J50" i="13"/>
  <c r="J49" i="13"/>
  <c r="J49" i="7"/>
  <c r="J50" i="7"/>
  <c r="J52" i="7"/>
  <c r="J53" i="7"/>
  <c r="J51" i="7"/>
  <c r="J51" i="13"/>
  <c r="J52" i="13"/>
  <c r="J53" i="13"/>
</calcChain>
</file>

<file path=xl/sharedStrings.xml><?xml version="1.0" encoding="utf-8"?>
<sst xmlns="http://schemas.openxmlformats.org/spreadsheetml/2006/main" count="159" uniqueCount="115">
  <si>
    <t>Horizontaldistanz in km</t>
  </si>
  <si>
    <t>km</t>
  </si>
  <si>
    <t>h:mm</t>
  </si>
  <si>
    <t>hh:mm</t>
  </si>
  <si>
    <t>Höhe ü.M.</t>
  </si>
  <si>
    <t>Hilfstabelle für Höhenprofil</t>
  </si>
  <si>
    <t>Vrin</t>
  </si>
  <si>
    <t>Cons</t>
  </si>
  <si>
    <t>Sogn Giusep</t>
  </si>
  <si>
    <t>Puzzatsch</t>
  </si>
  <si>
    <t>Tegia Sut</t>
  </si>
  <si>
    <t>Pass  Diesrut</t>
  </si>
  <si>
    <t>Camona</t>
  </si>
  <si>
    <t>Carpet la Greina</t>
  </si>
  <si>
    <t>Terri Hütte</t>
  </si>
  <si>
    <t>Pt. 2265</t>
  </si>
  <si>
    <t>Pt. 2246</t>
  </si>
  <si>
    <t>Pt. 2344</t>
  </si>
  <si>
    <t>Greina Pass</t>
  </si>
  <si>
    <t>Pt. 2379</t>
  </si>
  <si>
    <t>bei Scaletta Hütte</t>
  </si>
  <si>
    <t>Pian Geirett</t>
  </si>
  <si>
    <t>Alpe di Camadra di Fuori</t>
  </si>
  <si>
    <t>Daigra</t>
  </si>
  <si>
    <t>Baselga</t>
  </si>
  <si>
    <t>Campo (Blenio)</t>
  </si>
  <si>
    <t>Steigung/Gefälle</t>
  </si>
  <si>
    <t>%</t>
  </si>
  <si>
    <t>hm</t>
  </si>
  <si>
    <t>Vrin (GR) - Disrut Pass - Greina Ebene - Campo (Blenio)</t>
  </si>
  <si>
    <t>Omega</t>
  </si>
  <si>
    <t>1233 Greina
1234 Vals
1253 Olivone</t>
  </si>
  <si>
    <t>via Zürich-Chur-Ilanz</t>
  </si>
  <si>
    <t>via Olivone-Biasca-Luzern</t>
  </si>
  <si>
    <t>22.-23.09.2007</t>
  </si>
  <si>
    <r>
      <t>Calcul de temps de marche</t>
    </r>
    <r>
      <rPr>
        <sz val="10"/>
        <color indexed="9"/>
        <rFont val="Arial"/>
        <family val="2"/>
      </rPr>
      <t xml:space="preserve">
cudesch</t>
    </r>
  </si>
  <si>
    <t>Randonée:</t>
  </si>
  <si>
    <t>Date:</t>
  </si>
  <si>
    <t>Valeurs Intermédiaires</t>
  </si>
  <si>
    <t>Sommes totales</t>
  </si>
  <si>
    <t>Réalisé par:</t>
  </si>
  <si>
    <t>Cartes topographiques:</t>
  </si>
  <si>
    <t>Dénivelé par 100 m*</t>
  </si>
  <si>
    <t>Distance horizontale</t>
  </si>
  <si>
    <t>Kilomètres-efforts **</t>
  </si>
  <si>
    <t>Temps de marche</t>
  </si>
  <si>
    <t>Distance</t>
  </si>
  <si>
    <t>Kilomètres-efforts</t>
  </si>
  <si>
    <t>Temps planifié</t>
  </si>
  <si>
    <t>Pause</t>
  </si>
  <si>
    <t>Remarques
* Noter les dénivelés directement en hm (1 hm = 100 m)
** kilomètres-efforts: distance (en km) + pente en hectomètre</t>
  </si>
  <si>
    <t>Lieu, lieux-dits, coordonnées</t>
  </si>
  <si>
    <t>Altitude</t>
  </si>
  <si>
    <t>kme</t>
  </si>
  <si>
    <t>Horaire</t>
  </si>
  <si>
    <t>Remarques</t>
  </si>
  <si>
    <t>Lieu</t>
  </si>
  <si>
    <t>Temps</t>
  </si>
  <si>
    <t>Facteurs de vitesse</t>
  </si>
  <si>
    <t>avec bagages</t>
  </si>
  <si>
    <t>sans bagages</t>
  </si>
  <si>
    <t>Groupes sans entraînement, enfant, grands groupes</t>
  </si>
  <si>
    <t>Groupes entraînés, adolescents, petits groupes</t>
  </si>
  <si>
    <t>15 min / kme
4 kme / h</t>
  </si>
  <si>
    <t>12 min / kme
5 kme / h</t>
  </si>
  <si>
    <t>10 min / kme
6 kme / h</t>
  </si>
  <si>
    <t>Excursion à vélo:</t>
  </si>
  <si>
    <t>Pour les excursions à vélo, le calcul du temps avec les kilomètres-efforts est nettement moins précis que pour une marche. Les montées et les descentes ont une plus grande influence. Les facteurs utilisés ici sont valables pour des tours à vélo à plat.</t>
  </si>
  <si>
    <t>Grands groupes ou groupes peu entraînés</t>
  </si>
  <si>
    <t>5 min / kme
12 km / h</t>
  </si>
  <si>
    <t>4 min / kme
15 km / h</t>
  </si>
  <si>
    <t>Groupes entraînés, petits groupes, bons vélos</t>
  </si>
  <si>
    <t>3 min / kme
20 km / h</t>
  </si>
  <si>
    <t>Descentes</t>
  </si>
  <si>
    <t>Pour de longues descentes pentues en montagne, il faut compter plus de temps. La descente va être prise en compte lorsqu'elle est de plus de 20 pour 100 m de distance horizontale. Dès lors, 150 mètres de dénivelé comptent comme un kilomètre-effort.</t>
  </si>
  <si>
    <t>Facteurs supplémentaires</t>
  </si>
  <si>
    <t>La vitesse de marche effective dépend de différents facteurs. Certains endroits diffi- ciles peuvent devenir des «mangeurs de temps». Voici quelques facteurs qu’il fau- drait que tu prennes en considération:</t>
  </si>
  <si>
    <t>plus rapide</t>
  </si>
  <si>
    <t>plus lent</t>
  </si>
  <si>
    <t>petit</t>
  </si>
  <si>
    <t>grand</t>
  </si>
  <si>
    <t>matin, nuit</t>
  </si>
  <si>
    <t>après-midi, soir</t>
  </si>
  <si>
    <t>frais</t>
  </si>
  <si>
    <t>chaud</t>
  </si>
  <si>
    <t>peu</t>
  </si>
  <si>
    <t>beaucoup</t>
  </si>
  <si>
    <t>bons chemins</t>
  </si>
  <si>
    <t>terrain de caillasses à travers champs</t>
  </si>
  <si>
    <t>bonnes connaissances des cartes</t>
  </si>
  <si>
    <t>contrôle fréquent des cartes</t>
  </si>
  <si>
    <t>taille du groupe</t>
  </si>
  <si>
    <t>heure de la journée</t>
  </si>
  <si>
    <t>climat</t>
  </si>
  <si>
    <t>bagages</t>
  </si>
  <si>
    <t>chemins</t>
  </si>
  <si>
    <t>connaissances topographiques</t>
  </si>
  <si>
    <t>Lunch</t>
  </si>
  <si>
    <t>Olten</t>
  </si>
  <si>
    <t>Campo</t>
  </si>
  <si>
    <t>01-2007</t>
  </si>
  <si>
    <t>Nuitée en cabane</t>
  </si>
  <si>
    <t>TOTAL Temps de marche sans pause</t>
  </si>
  <si>
    <t>12-2017</t>
  </si>
  <si>
    <t>Temps effectif</t>
  </si>
  <si>
    <t>Facteur de vitesse
(kme / h):</t>
  </si>
  <si>
    <t>Facteur de vitesse (kme / h):</t>
  </si>
  <si>
    <t>Ce calcul du temps de marche correspont au modèle du cudesch.</t>
  </si>
  <si>
    <t>Ce tableau a été créé par Philipp Just / Grizzly</t>
  </si>
  <si>
    <t>Amendé par Thomas Scheidgen / Phantom</t>
  </si>
  <si>
    <t>Adapté développant le cudesch par Stephan Heimgartner / Omega</t>
  </si>
  <si>
    <t>Adapté révisant le cudesch par Tobias Juon / Appendix</t>
  </si>
  <si>
    <t>Référence:</t>
  </si>
  <si>
    <t>www.cudesch.msds.ch</t>
  </si>
  <si>
    <t>-&gt; Trekking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</si>
</sst>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h\:mm"/>
    <numFmt numFmtId="166" formatCode="hh\:mm"/>
  </numFmts>
  <fonts count="14" x14ac:knownFonts="1">
    <font>
      <sz val="10"/>
      <name val="MS Sans Serif"/>
    </font>
    <font>
      <sz val="10"/>
      <name val="MS Sans Serif"/>
    </font>
    <font>
      <sz val="10"/>
      <name val="Arial"/>
      <family val="2"/>
    </font>
    <font>
      <b/>
      <sz val="10"/>
      <name val="Arial"/>
      <family val="2"/>
    </font>
    <font>
      <sz val="8"/>
      <name val="Arial"/>
      <family val="2"/>
    </font>
    <font>
      <sz val="10"/>
      <name val="MS Sans Serif"/>
    </font>
    <font>
      <sz val="10"/>
      <color indexed="9"/>
      <name val="Arial"/>
      <family val="2"/>
    </font>
    <font>
      <b/>
      <sz val="20"/>
      <color indexed="9"/>
      <name val="Arial"/>
      <family val="2"/>
    </font>
    <font>
      <b/>
      <sz val="15"/>
      <name val="Arial"/>
      <family val="2"/>
    </font>
    <font>
      <sz val="15"/>
      <name val="MS Sans Serif"/>
    </font>
    <font>
      <u/>
      <sz val="10"/>
      <color indexed="12"/>
      <name val="MS Sans Serif"/>
    </font>
    <font>
      <sz val="12"/>
      <name val="Arial"/>
      <family val="2"/>
    </font>
    <font>
      <b/>
      <sz val="12"/>
      <name val="Arial"/>
      <family val="2"/>
    </font>
    <font>
      <b/>
      <sz val="14"/>
      <name val="Arial"/>
      <family val="2"/>
    </font>
  </fonts>
  <fills count="5">
    <fill>
      <patternFill patternType="none"/>
    </fill>
    <fill>
      <patternFill patternType="gray125"/>
    </fill>
    <fill>
      <patternFill patternType="solid">
        <fgColor indexed="43"/>
        <bgColor indexed="64"/>
      </patternFill>
    </fill>
    <fill>
      <patternFill patternType="lightDown"/>
    </fill>
    <fill>
      <patternFill patternType="solid">
        <fgColor indexed="2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2">
    <xf numFmtId="0" fontId="0" fillId="0" borderId="0"/>
    <xf numFmtId="0" fontId="10" fillId="0" borderId="0" applyNumberFormat="0" applyFill="0" applyBorder="0" applyAlignment="0" applyProtection="0">
      <alignment vertical="top"/>
      <protection locked="0"/>
    </xf>
  </cellStyleXfs>
  <cellXfs count="137">
    <xf numFmtId="0" fontId="0" fillId="0" borderId="0" xfId="0"/>
    <xf numFmtId="0" fontId="2" fillId="2" borderId="1" xfId="0" applyFont="1" applyFill="1" applyBorder="1" applyAlignment="1" applyProtection="1">
      <alignment horizontal="center"/>
      <protection locked="0"/>
    </xf>
    <xf numFmtId="0" fontId="2" fillId="0" borderId="0" xfId="0" applyFont="1" applyProtection="1"/>
    <xf numFmtId="0" fontId="2" fillId="0" borderId="0" xfId="0" applyFont="1" applyBorder="1" applyAlignment="1" applyProtection="1">
      <alignment horizontal="left"/>
    </xf>
    <xf numFmtId="14" fontId="2" fillId="0" borderId="0" xfId="0" applyNumberFormat="1" applyFont="1" applyFill="1" applyBorder="1" applyAlignment="1" applyProtection="1">
      <alignment horizontal="left"/>
    </xf>
    <xf numFmtId="0" fontId="2" fillId="0" borderId="0" xfId="0" applyFont="1" applyFill="1" applyBorder="1" applyAlignment="1" applyProtection="1">
      <alignment horizontal="left"/>
    </xf>
    <xf numFmtId="0" fontId="0" fillId="0" borderId="0" xfId="0" applyBorder="1" applyAlignment="1" applyProtection="1"/>
    <xf numFmtId="0" fontId="2" fillId="0" borderId="2" xfId="0" applyFont="1" applyBorder="1" applyAlignment="1" applyProtection="1">
      <alignment vertical="top"/>
    </xf>
    <xf numFmtId="0" fontId="2" fillId="0" borderId="1" xfId="0" applyFont="1" applyBorder="1" applyAlignment="1" applyProtection="1">
      <alignment wrapText="1"/>
    </xf>
    <xf numFmtId="0" fontId="2" fillId="0" borderId="0" xfId="0" applyFont="1" applyBorder="1" applyAlignment="1" applyProtection="1">
      <alignment horizontal="center"/>
    </xf>
    <xf numFmtId="0" fontId="2" fillId="2" borderId="1" xfId="0" applyFont="1" applyFill="1" applyBorder="1" applyAlignment="1" applyProtection="1">
      <alignment horizontal="center"/>
    </xf>
    <xf numFmtId="0" fontId="2" fillId="0" borderId="1" xfId="0" applyFont="1" applyBorder="1" applyAlignment="1" applyProtection="1">
      <alignment horizontal="center"/>
    </xf>
    <xf numFmtId="1" fontId="2" fillId="0" borderId="1" xfId="0" applyNumberFormat="1" applyFont="1" applyBorder="1" applyAlignment="1" applyProtection="1">
      <alignment horizontal="center"/>
    </xf>
    <xf numFmtId="0" fontId="3" fillId="0" borderId="0" xfId="0" applyFont="1" applyProtection="1"/>
    <xf numFmtId="1" fontId="3" fillId="0" borderId="0" xfId="0" applyNumberFormat="1" applyFont="1" applyProtection="1"/>
    <xf numFmtId="1" fontId="2" fillId="3" borderId="1" xfId="0" applyNumberFormat="1" applyFont="1" applyFill="1" applyBorder="1" applyAlignment="1" applyProtection="1">
      <alignment vertical="center"/>
    </xf>
    <xf numFmtId="0" fontId="2" fillId="3" borderId="1" xfId="0" applyFont="1" applyFill="1" applyBorder="1" applyAlignment="1" applyProtection="1">
      <alignment vertical="center"/>
    </xf>
    <xf numFmtId="0" fontId="2" fillId="0" borderId="0" xfId="0" applyFont="1" applyAlignment="1" applyProtection="1">
      <alignment vertical="center"/>
    </xf>
    <xf numFmtId="0" fontId="4" fillId="0" borderId="1" xfId="0" applyFont="1" applyBorder="1" applyAlignment="1" applyProtection="1">
      <alignment horizontal="left"/>
    </xf>
    <xf numFmtId="0" fontId="4" fillId="0" borderId="0" xfId="0" applyFont="1" applyProtection="1"/>
    <xf numFmtId="1" fontId="4" fillId="0" borderId="0" xfId="0" applyNumberFormat="1" applyFont="1" applyProtection="1"/>
    <xf numFmtId="164" fontId="2" fillId="0" borderId="1" xfId="0" applyNumberFormat="1" applyFont="1" applyBorder="1" applyAlignment="1" applyProtection="1">
      <alignment vertical="center"/>
    </xf>
    <xf numFmtId="1" fontId="2" fillId="0" borderId="1" xfId="0" applyNumberFormat="1" applyFont="1" applyBorder="1" applyAlignment="1" applyProtection="1">
      <alignment vertical="center"/>
    </xf>
    <xf numFmtId="1" fontId="2" fillId="0" borderId="0" xfId="0" applyNumberFormat="1" applyFont="1" applyAlignment="1" applyProtection="1">
      <alignment vertical="center"/>
    </xf>
    <xf numFmtId="164" fontId="2" fillId="0" borderId="3" xfId="0" applyNumberFormat="1" applyFont="1" applyBorder="1" applyAlignment="1" applyProtection="1">
      <alignment vertical="center"/>
    </xf>
    <xf numFmtId="164" fontId="2" fillId="0" borderId="4" xfId="0" applyNumberFormat="1" applyFont="1" applyBorder="1" applyAlignment="1" applyProtection="1">
      <alignment vertical="center"/>
    </xf>
    <xf numFmtId="0" fontId="2" fillId="0" borderId="0" xfId="0" applyFont="1" applyFill="1" applyAlignment="1" applyProtection="1">
      <alignment vertical="center"/>
    </xf>
    <xf numFmtId="164" fontId="2" fillId="3" borderId="1" xfId="0" applyNumberFormat="1" applyFont="1" applyFill="1" applyBorder="1" applyAlignment="1" applyProtection="1">
      <alignment vertical="center"/>
    </xf>
    <xf numFmtId="165" fontId="2" fillId="3" borderId="1" xfId="0" applyNumberFormat="1" applyFont="1" applyFill="1" applyBorder="1" applyAlignment="1" applyProtection="1">
      <alignment vertical="center"/>
    </xf>
    <xf numFmtId="0" fontId="8" fillId="0" borderId="2" xfId="0" applyFont="1" applyBorder="1" applyAlignment="1" applyProtection="1"/>
    <xf numFmtId="0" fontId="8" fillId="0" borderId="5" xfId="0" applyFont="1" applyBorder="1" applyAlignment="1" applyProtection="1"/>
    <xf numFmtId="0" fontId="8" fillId="0" borderId="6" xfId="0" applyFont="1" applyBorder="1" applyAlignment="1" applyProtection="1"/>
    <xf numFmtId="0" fontId="2" fillId="0" borderId="1" xfId="0" applyFont="1" applyBorder="1" applyAlignment="1" applyProtection="1">
      <alignment horizontal="left"/>
    </xf>
    <xf numFmtId="0" fontId="11" fillId="0" borderId="0" xfId="0" applyFont="1"/>
    <xf numFmtId="0" fontId="11" fillId="0" borderId="1" xfId="0" applyFont="1" applyBorder="1" applyAlignment="1">
      <alignment vertical="center" wrapText="1"/>
    </xf>
    <xf numFmtId="0" fontId="11" fillId="0" borderId="0" xfId="0" applyFont="1" applyAlignment="1">
      <alignment vertical="center" wrapText="1"/>
    </xf>
    <xf numFmtId="0" fontId="2" fillId="2" borderId="1" xfId="0" applyFont="1" applyFill="1" applyBorder="1" applyProtection="1"/>
    <xf numFmtId="49" fontId="2" fillId="2" borderId="1" xfId="0" applyNumberFormat="1" applyFont="1" applyFill="1" applyBorder="1" applyProtection="1">
      <protection locked="0"/>
    </xf>
    <xf numFmtId="20" fontId="2" fillId="2" borderId="1" xfId="0" applyNumberFormat="1" applyFont="1" applyFill="1" applyBorder="1" applyProtection="1"/>
    <xf numFmtId="0" fontId="2" fillId="0" borderId="0" xfId="0" applyFont="1"/>
    <xf numFmtId="17" fontId="2" fillId="0" borderId="0" xfId="0" quotePrefix="1" applyNumberFormat="1" applyFont="1"/>
    <xf numFmtId="0" fontId="3" fillId="0" borderId="0" xfId="0" applyFont="1"/>
    <xf numFmtId="165" fontId="2" fillId="2" borderId="1" xfId="0" applyNumberFormat="1" applyFont="1" applyFill="1" applyBorder="1" applyAlignment="1" applyProtection="1">
      <alignment vertical="center"/>
      <protection locked="0"/>
    </xf>
    <xf numFmtId="20" fontId="2" fillId="0" borderId="1" xfId="0" applyNumberFormat="1" applyFont="1" applyFill="1" applyBorder="1" applyAlignment="1" applyProtection="1">
      <alignment vertical="center"/>
    </xf>
    <xf numFmtId="166" fontId="2" fillId="0" borderId="1" xfId="0" applyNumberFormat="1" applyFont="1" applyBorder="1" applyAlignment="1" applyProtection="1">
      <alignment vertical="center"/>
    </xf>
    <xf numFmtId="0" fontId="2" fillId="0" borderId="1" xfId="0" applyFont="1" applyBorder="1" applyAlignment="1" applyProtection="1">
      <alignment vertical="center"/>
    </xf>
    <xf numFmtId="164" fontId="2" fillId="0" borderId="1" xfId="0" applyNumberFormat="1" applyFont="1" applyBorder="1" applyAlignment="1" applyProtection="1">
      <alignment vertical="center"/>
    </xf>
    <xf numFmtId="165" fontId="2" fillId="0" borderId="1" xfId="0" applyNumberFormat="1" applyFont="1" applyBorder="1" applyAlignment="1" applyProtection="1">
      <alignment vertical="center"/>
    </xf>
    <xf numFmtId="0" fontId="2" fillId="2" borderId="7" xfId="0" applyFont="1" applyFill="1" applyBorder="1" applyAlignment="1" applyProtection="1">
      <alignment vertical="center"/>
      <protection locked="0"/>
    </xf>
    <xf numFmtId="0" fontId="0" fillId="0" borderId="8" xfId="0" applyBorder="1" applyAlignment="1" applyProtection="1">
      <alignment vertical="center"/>
      <protection locked="0"/>
    </xf>
    <xf numFmtId="0" fontId="2" fillId="2" borderId="9" xfId="0" applyFont="1" applyFill="1" applyBorder="1" applyAlignment="1" applyProtection="1">
      <alignment vertical="center"/>
      <protection locked="0"/>
    </xf>
    <xf numFmtId="0" fontId="0" fillId="0" borderId="10" xfId="0" applyBorder="1" applyAlignment="1" applyProtection="1">
      <alignment vertical="center"/>
      <protection locked="0"/>
    </xf>
    <xf numFmtId="0" fontId="2" fillId="2" borderId="3" xfId="0" applyFont="1" applyFill="1" applyBorder="1" applyAlignment="1" applyProtection="1">
      <alignment vertical="center" wrapText="1"/>
      <protection locked="0"/>
    </xf>
    <xf numFmtId="0" fontId="2" fillId="2" borderId="4" xfId="0" applyFont="1" applyFill="1" applyBorder="1" applyAlignment="1" applyProtection="1">
      <alignment vertical="center" wrapText="1"/>
      <protection locked="0"/>
    </xf>
    <xf numFmtId="164" fontId="2" fillId="2" borderId="3" xfId="0" applyNumberFormat="1" applyFont="1" applyFill="1" applyBorder="1" applyAlignment="1" applyProtection="1">
      <alignment vertical="center" wrapText="1"/>
      <protection locked="0"/>
    </xf>
    <xf numFmtId="164" fontId="2" fillId="2" borderId="4" xfId="0" applyNumberFormat="1" applyFont="1" applyFill="1" applyBorder="1" applyAlignment="1" applyProtection="1">
      <alignment vertical="center" wrapText="1"/>
      <protection locked="0"/>
    </xf>
    <xf numFmtId="2" fontId="2" fillId="0" borderId="1" xfId="0" applyNumberFormat="1" applyFont="1" applyBorder="1" applyAlignment="1" applyProtection="1">
      <alignment vertical="center"/>
    </xf>
    <xf numFmtId="166" fontId="2" fillId="2" borderId="3" xfId="0" applyNumberFormat="1" applyFont="1" applyFill="1" applyBorder="1" applyAlignment="1" applyProtection="1">
      <alignment vertical="center"/>
      <protection locked="0"/>
    </xf>
    <xf numFmtId="166" fontId="2" fillId="2" borderId="4" xfId="0" applyNumberFormat="1" applyFont="1" applyFill="1" applyBorder="1" applyAlignment="1" applyProtection="1">
      <alignment vertical="center"/>
      <protection locked="0"/>
    </xf>
    <xf numFmtId="0" fontId="2" fillId="0" borderId="11" xfId="0" applyFont="1" applyBorder="1" applyAlignment="1" applyProtection="1">
      <alignment horizontal="center" textRotation="90"/>
    </xf>
    <xf numFmtId="0" fontId="0" fillId="0" borderId="11" xfId="0" applyBorder="1" applyAlignment="1" applyProtection="1">
      <alignment horizontal="center" textRotation="90"/>
    </xf>
    <xf numFmtId="0" fontId="0" fillId="0" borderId="4" xfId="0" applyBorder="1" applyAlignment="1" applyProtection="1">
      <alignment horizontal="center" textRotation="90"/>
    </xf>
    <xf numFmtId="0" fontId="2" fillId="2" borderId="3"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0" fontId="0" fillId="2" borderId="4" xfId="0" applyFill="1" applyBorder="1" applyAlignment="1" applyProtection="1">
      <alignment vertical="center"/>
      <protection locked="0"/>
    </xf>
    <xf numFmtId="0" fontId="2" fillId="0" borderId="2" xfId="0" applyFont="1" applyBorder="1" applyAlignment="1" applyProtection="1">
      <alignment horizontal="left"/>
    </xf>
    <xf numFmtId="0" fontId="2" fillId="0" borderId="6" xfId="0" applyFont="1" applyBorder="1" applyAlignment="1" applyProtection="1">
      <alignment horizontal="left"/>
    </xf>
    <xf numFmtId="0" fontId="2" fillId="3" borderId="1" xfId="0" applyFont="1" applyFill="1" applyBorder="1" applyAlignment="1" applyProtection="1">
      <alignment vertical="center"/>
    </xf>
    <xf numFmtId="0" fontId="2" fillId="2" borderId="2" xfId="0" applyFont="1" applyFill="1" applyBorder="1" applyAlignment="1" applyProtection="1">
      <protection locked="0"/>
    </xf>
    <xf numFmtId="0" fontId="5" fillId="2" borderId="5" xfId="0" applyFont="1" applyFill="1" applyBorder="1" applyAlignment="1" applyProtection="1">
      <protection locked="0"/>
    </xf>
    <xf numFmtId="0" fontId="5" fillId="2" borderId="6" xfId="0" applyFont="1" applyFill="1" applyBorder="1" applyAlignment="1" applyProtection="1">
      <protection locked="0"/>
    </xf>
    <xf numFmtId="0" fontId="3" fillId="0" borderId="2" xfId="0" applyFont="1" applyBorder="1" applyAlignment="1" applyProtection="1"/>
    <xf numFmtId="0" fontId="0" fillId="0" borderId="5" xfId="0" applyBorder="1" applyAlignment="1" applyProtection="1"/>
    <xf numFmtId="0" fontId="0" fillId="0" borderId="6" xfId="0" applyBorder="1" applyAlignment="1" applyProtection="1"/>
    <xf numFmtId="0" fontId="3" fillId="0" borderId="5" xfId="0" applyFont="1" applyBorder="1" applyAlignment="1" applyProtection="1"/>
    <xf numFmtId="0" fontId="0" fillId="0" borderId="5" xfId="0" applyBorder="1" applyAlignment="1"/>
    <xf numFmtId="0" fontId="2" fillId="0" borderId="2" xfId="0" applyFont="1" applyBorder="1" applyAlignment="1" applyProtection="1"/>
    <xf numFmtId="0" fontId="2" fillId="0" borderId="6" xfId="0" applyFont="1" applyBorder="1" applyAlignment="1" applyProtection="1"/>
    <xf numFmtId="0" fontId="2" fillId="2" borderId="6" xfId="0" applyFont="1" applyFill="1" applyBorder="1" applyAlignment="1" applyProtection="1">
      <protection locked="0"/>
    </xf>
    <xf numFmtId="0" fontId="8" fillId="0" borderId="2" xfId="0" applyFont="1" applyBorder="1" applyAlignment="1" applyProtection="1"/>
    <xf numFmtId="0" fontId="9" fillId="0" borderId="5" xfId="0" applyFont="1" applyBorder="1" applyAlignment="1" applyProtection="1"/>
    <xf numFmtId="0" fontId="9" fillId="0" borderId="6" xfId="0" applyFont="1" applyBorder="1" applyAlignment="1" applyProtection="1"/>
    <xf numFmtId="166" fontId="3" fillId="0" borderId="6" xfId="0" applyNumberFormat="1" applyFont="1" applyBorder="1" applyAlignment="1" applyProtection="1"/>
    <xf numFmtId="0" fontId="1" fillId="0" borderId="1" xfId="0" applyFont="1" applyBorder="1" applyAlignment="1" applyProtection="1"/>
    <xf numFmtId="0" fontId="3" fillId="0" borderId="2" xfId="0" applyFont="1" applyBorder="1" applyAlignment="1" applyProtection="1">
      <alignment horizontal="right"/>
    </xf>
    <xf numFmtId="0" fontId="0" fillId="0" borderId="5" xfId="0" applyBorder="1" applyAlignment="1" applyProtection="1">
      <alignment horizontal="right"/>
    </xf>
    <xf numFmtId="0" fontId="7" fillId="4" borderId="0" xfId="0" applyFont="1" applyFill="1" applyAlignment="1" applyProtection="1">
      <alignment horizontal="left" wrapText="1" indent="1"/>
    </xf>
    <xf numFmtId="0" fontId="6" fillId="4" borderId="0" xfId="0" applyFont="1" applyFill="1" applyAlignment="1" applyProtection="1">
      <alignment horizontal="left" wrapText="1" indent="1"/>
    </xf>
    <xf numFmtId="0" fontId="2" fillId="2" borderId="5" xfId="0" applyFont="1" applyFill="1" applyBorder="1" applyAlignment="1" applyProtection="1">
      <alignment vertical="top" wrapText="1"/>
      <protection locked="0"/>
    </xf>
    <xf numFmtId="0" fontId="0" fillId="2" borderId="5" xfId="0" applyFill="1" applyBorder="1" applyAlignment="1" applyProtection="1">
      <alignment vertical="top" wrapText="1"/>
      <protection locked="0"/>
    </xf>
    <xf numFmtId="0" fontId="0" fillId="2" borderId="6" xfId="0" applyFill="1" applyBorder="1" applyAlignment="1" applyProtection="1">
      <alignment vertical="top" wrapText="1"/>
      <protection locked="0"/>
    </xf>
    <xf numFmtId="14" fontId="2" fillId="2" borderId="5" xfId="0" applyNumberFormat="1" applyFont="1" applyFill="1" applyBorder="1" applyAlignment="1" applyProtection="1">
      <alignment vertical="top"/>
      <protection locked="0"/>
    </xf>
    <xf numFmtId="0" fontId="0" fillId="2" borderId="6" xfId="0" applyFill="1" applyBorder="1" applyAlignment="1" applyProtection="1">
      <alignment vertical="top"/>
      <protection locked="0"/>
    </xf>
    <xf numFmtId="1" fontId="2" fillId="0" borderId="11" xfId="0" applyNumberFormat="1" applyFont="1" applyBorder="1" applyAlignment="1" applyProtection="1">
      <alignment horizontal="center" textRotation="90"/>
    </xf>
    <xf numFmtId="0" fontId="2" fillId="0" borderId="7" xfId="0" applyFont="1" applyBorder="1" applyAlignment="1" applyProtection="1">
      <alignment horizontal="center"/>
    </xf>
    <xf numFmtId="0" fontId="0" fillId="0" borderId="12" xfId="0" applyBorder="1" applyAlignment="1" applyProtection="1"/>
    <xf numFmtId="0" fontId="0" fillId="0" borderId="8" xfId="0" applyBorder="1" applyAlignment="1" applyProtection="1"/>
    <xf numFmtId="0" fontId="2" fillId="2" borderId="9" xfId="0" applyFont="1" applyFill="1" applyBorder="1" applyAlignment="1" applyProtection="1">
      <alignment vertical="top" wrapText="1"/>
      <protection locked="0"/>
    </xf>
    <xf numFmtId="0" fontId="0" fillId="2" borderId="13" xfId="0" applyFill="1" applyBorder="1" applyAlignment="1" applyProtection="1">
      <alignment vertical="top" wrapText="1"/>
      <protection locked="0"/>
    </xf>
    <xf numFmtId="0" fontId="0" fillId="2" borderId="10" xfId="0" applyFill="1" applyBorder="1" applyAlignment="1" applyProtection="1">
      <alignment vertical="top" wrapText="1"/>
      <protection locked="0"/>
    </xf>
    <xf numFmtId="0" fontId="2" fillId="0" borderId="3" xfId="0" applyFont="1" applyBorder="1" applyAlignment="1" applyProtection="1">
      <alignment wrapText="1"/>
    </xf>
    <xf numFmtId="0" fontId="0" fillId="0" borderId="11" xfId="0" applyBorder="1" applyAlignment="1" applyProtection="1">
      <alignment wrapText="1"/>
    </xf>
    <xf numFmtId="0" fontId="0" fillId="0" borderId="4" xfId="0" applyBorder="1" applyAlignment="1" applyProtection="1">
      <alignment wrapText="1"/>
    </xf>
    <xf numFmtId="0" fontId="2" fillId="0" borderId="7" xfId="0" applyFont="1" applyBorder="1" applyAlignment="1" applyProtection="1">
      <alignment vertical="top"/>
    </xf>
    <xf numFmtId="0" fontId="0" fillId="0" borderId="12" xfId="0" applyBorder="1" applyAlignment="1">
      <alignment vertical="top"/>
    </xf>
    <xf numFmtId="0" fontId="0" fillId="0" borderId="8" xfId="0" applyBorder="1" applyAlignment="1">
      <alignment vertical="top"/>
    </xf>
    <xf numFmtId="0" fontId="2" fillId="2" borderId="5" xfId="0" applyFont="1" applyFill="1" applyBorder="1" applyAlignment="1" applyProtection="1">
      <alignment vertical="top" wrapText="1"/>
    </xf>
    <xf numFmtId="0" fontId="2" fillId="2" borderId="6" xfId="0" applyFont="1" applyFill="1" applyBorder="1" applyAlignment="1" applyProtection="1">
      <alignment vertical="top" wrapText="1"/>
    </xf>
    <xf numFmtId="14" fontId="2" fillId="2" borderId="5" xfId="0" applyNumberFormat="1" applyFont="1" applyFill="1" applyBorder="1" applyAlignment="1" applyProtection="1">
      <alignment horizontal="left" vertical="top"/>
    </xf>
    <xf numFmtId="14" fontId="2" fillId="2" borderId="6" xfId="0" applyNumberFormat="1" applyFont="1" applyFill="1" applyBorder="1" applyAlignment="1" applyProtection="1">
      <alignment horizontal="left" vertical="top"/>
    </xf>
    <xf numFmtId="0" fontId="2" fillId="2" borderId="2" xfId="0" applyFont="1" applyFill="1" applyBorder="1" applyAlignment="1" applyProtection="1"/>
    <xf numFmtId="0" fontId="5" fillId="2" borderId="5" xfId="0" applyFont="1" applyFill="1" applyBorder="1" applyAlignment="1" applyProtection="1"/>
    <xf numFmtId="0" fontId="5" fillId="2" borderId="6" xfId="0" applyFont="1" applyFill="1" applyBorder="1" applyAlignment="1" applyProtection="1"/>
    <xf numFmtId="0" fontId="2" fillId="2" borderId="6" xfId="0" applyFont="1" applyFill="1" applyBorder="1" applyAlignment="1" applyProtection="1"/>
    <xf numFmtId="0" fontId="2" fillId="2" borderId="3" xfId="0" applyFont="1" applyFill="1" applyBorder="1" applyAlignment="1" applyProtection="1">
      <alignment vertical="center"/>
    </xf>
    <xf numFmtId="0" fontId="2" fillId="2" borderId="4" xfId="0" applyFont="1" applyFill="1" applyBorder="1" applyAlignment="1" applyProtection="1">
      <alignment vertical="center"/>
    </xf>
    <xf numFmtId="164" fontId="2" fillId="2" borderId="1" xfId="0" applyNumberFormat="1" applyFont="1" applyFill="1" applyBorder="1" applyAlignment="1" applyProtection="1">
      <alignment vertical="center"/>
    </xf>
    <xf numFmtId="0" fontId="2" fillId="2" borderId="1" xfId="0" applyFont="1" applyFill="1" applyBorder="1" applyAlignment="1" applyProtection="1">
      <alignment vertical="center"/>
    </xf>
    <xf numFmtId="0" fontId="0" fillId="2" borderId="4" xfId="0" applyFill="1" applyBorder="1" applyAlignment="1" applyProtection="1">
      <alignment vertical="center"/>
    </xf>
    <xf numFmtId="165" fontId="2" fillId="2" borderId="1" xfId="0" applyNumberFormat="1" applyFont="1" applyFill="1" applyBorder="1" applyAlignment="1" applyProtection="1">
      <alignment vertical="center"/>
    </xf>
    <xf numFmtId="0" fontId="2" fillId="2" borderId="7" xfId="0" applyFont="1" applyFill="1" applyBorder="1" applyAlignment="1" applyProtection="1">
      <alignment vertical="center"/>
    </xf>
    <xf numFmtId="0" fontId="0" fillId="0" borderId="8" xfId="0" applyBorder="1" applyAlignment="1" applyProtection="1">
      <alignment vertical="center"/>
    </xf>
    <xf numFmtId="0" fontId="2" fillId="2" borderId="9" xfId="0" applyFont="1" applyFill="1" applyBorder="1" applyAlignment="1" applyProtection="1">
      <alignment vertical="center"/>
    </xf>
    <xf numFmtId="0" fontId="0" fillId="0" borderId="10" xfId="0" applyBorder="1" applyAlignment="1" applyProtection="1">
      <alignment vertical="center"/>
    </xf>
    <xf numFmtId="0" fontId="2" fillId="2" borderId="9" xfId="0" applyFont="1" applyFill="1" applyBorder="1" applyAlignment="1" applyProtection="1">
      <alignment vertical="top" wrapText="1"/>
    </xf>
    <xf numFmtId="0" fontId="2" fillId="2" borderId="13" xfId="0" applyFont="1" applyFill="1" applyBorder="1" applyAlignment="1" applyProtection="1">
      <alignment vertical="top" wrapText="1"/>
    </xf>
    <xf numFmtId="0" fontId="2" fillId="2" borderId="10" xfId="0" applyFont="1" applyFill="1" applyBorder="1" applyAlignment="1" applyProtection="1">
      <alignment vertical="top" wrapText="1"/>
    </xf>
    <xf numFmtId="0" fontId="2" fillId="2" borderId="1" xfId="0" applyFont="1" applyFill="1" applyBorder="1" applyAlignment="1" applyProtection="1">
      <alignment vertical="center" wrapText="1"/>
    </xf>
    <xf numFmtId="166" fontId="2" fillId="2" borderId="1" xfId="0" applyNumberFormat="1" applyFont="1" applyFill="1" applyBorder="1" applyAlignment="1" applyProtection="1">
      <alignment vertical="center"/>
    </xf>
    <xf numFmtId="164" fontId="2" fillId="2" borderId="1" xfId="0" applyNumberFormat="1" applyFont="1" applyFill="1" applyBorder="1" applyAlignment="1" applyProtection="1">
      <alignment vertical="center" wrapText="1"/>
    </xf>
    <xf numFmtId="0" fontId="5" fillId="0" borderId="1" xfId="0" applyFont="1" applyBorder="1" applyAlignment="1" applyProtection="1"/>
    <xf numFmtId="0" fontId="11" fillId="0" borderId="1" xfId="0" applyFont="1" applyBorder="1" applyAlignment="1">
      <alignment vertical="center" wrapText="1"/>
    </xf>
    <xf numFmtId="0" fontId="13" fillId="0" borderId="1" xfId="0" applyFont="1" applyBorder="1" applyAlignment="1">
      <alignment horizontal="center" vertical="center" wrapText="1"/>
    </xf>
    <xf numFmtId="0" fontId="12" fillId="0" borderId="3" xfId="0" applyFont="1" applyBorder="1" applyAlignment="1">
      <alignment horizontal="left" vertical="center" wrapText="1"/>
    </xf>
    <xf numFmtId="0" fontId="11" fillId="0" borderId="4" xfId="0" applyFont="1" applyBorder="1" applyAlignment="1">
      <alignment vertical="center" wrapText="1"/>
    </xf>
    <xf numFmtId="0" fontId="10" fillId="0" borderId="0" xfId="1" applyAlignment="1" applyProtection="1"/>
    <xf numFmtId="0" fontId="2" fillId="0" borderId="0" xfId="0" quotePrefix="1" applyFont="1"/>
  </cellXfs>
  <cellStyles count="2">
    <cellStyle name="Link" xfId="1" builtinId="8"/>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1400" b="1" i="0" u="none" strike="noStrike" baseline="0">
                <a:solidFill>
                  <a:srgbClr val="000000"/>
                </a:solidFill>
                <a:latin typeface="Arial"/>
                <a:ea typeface="Arial"/>
                <a:cs typeface="Arial"/>
              </a:defRPr>
            </a:pPr>
            <a:r>
              <a:rPr lang="de-CH"/>
              <a:t>Profil de marche</a:t>
            </a:r>
          </a:p>
        </c:rich>
      </c:tx>
      <c:layout>
        <c:manualLayout>
          <c:xMode val="edge"/>
          <c:yMode val="edge"/>
          <c:x val="0.43708652229439798"/>
          <c:y val="3.0634659206281199E-2"/>
        </c:manualLayout>
      </c:layout>
      <c:overlay val="0"/>
      <c:spPr>
        <a:noFill/>
        <a:ln w="25400">
          <a:noFill/>
        </a:ln>
      </c:spPr>
    </c:title>
    <c:autoTitleDeleted val="0"/>
    <c:plotArea>
      <c:layout>
        <c:manualLayout>
          <c:layoutTarget val="inner"/>
          <c:xMode val="edge"/>
          <c:yMode val="edge"/>
          <c:x val="7.2847760640608397E-2"/>
          <c:y val="0.16630214705081001"/>
          <c:w val="0.90949325405850601"/>
          <c:h val="0.71334868340215896"/>
        </c:manualLayout>
      </c:layout>
      <c:scatterChart>
        <c:scatterStyle val="lineMarker"/>
        <c:varyColors val="0"/>
        <c:ser>
          <c:idx val="0"/>
          <c:order val="0"/>
          <c:spPr>
            <a:ln w="12700">
              <a:solidFill>
                <a:srgbClr val="000080"/>
              </a:solidFill>
              <a:prstDash val="solid"/>
            </a:ln>
          </c:spPr>
          <c:marker>
            <c:symbol val="circle"/>
            <c:size val="4"/>
            <c:spPr>
              <a:solidFill>
                <a:srgbClr val="000080"/>
              </a:solidFill>
              <a:ln>
                <a:solidFill>
                  <a:srgbClr val="000080"/>
                </a:solidFill>
                <a:prstDash val="solid"/>
              </a:ln>
            </c:spPr>
          </c:marker>
          <c:xVal>
            <c:numRef>
              <c:f>[0]!x_achse</c:f>
              <c:numCache>
                <c:formatCode>0.0</c:formatCode>
                <c:ptCount val="3"/>
                <c:pt idx="0">
                  <c:v>0</c:v>
                </c:pt>
                <c:pt idx="1">
                  <c:v>0</c:v>
                </c:pt>
                <c:pt idx="2">
                  <c:v>0</c:v>
                </c:pt>
              </c:numCache>
            </c:numRef>
          </c:xVal>
          <c:yVal>
            <c:numRef>
              <c:f>[0]!y_achse</c:f>
              <c:numCache>
                <c:formatCode>0</c:formatCode>
                <c:ptCount val="3"/>
                <c:pt idx="0">
                  <c:v>0</c:v>
                </c:pt>
                <c:pt idx="1">
                  <c:v>0</c:v>
                </c:pt>
                <c:pt idx="2">
                  <c:v>0</c:v>
                </c:pt>
              </c:numCache>
            </c:numRef>
          </c:yVal>
          <c:smooth val="0"/>
          <c:extLst>
            <c:ext xmlns:c16="http://schemas.microsoft.com/office/drawing/2014/chart" uri="{C3380CC4-5D6E-409C-BE32-E72D297353CC}">
              <c16:uniqueId val="{00000000-8CD9-4163-B57A-49E7DF44B7CA}"/>
            </c:ext>
          </c:extLst>
        </c:ser>
        <c:dLbls>
          <c:showLegendKey val="0"/>
          <c:showVal val="0"/>
          <c:showCatName val="0"/>
          <c:showSerName val="0"/>
          <c:showPercent val="0"/>
          <c:showBubbleSize val="0"/>
        </c:dLbls>
        <c:axId val="-2127798072"/>
        <c:axId val="-2138313752"/>
      </c:scatterChart>
      <c:valAx>
        <c:axId val="-2127798072"/>
        <c:scaling>
          <c:orientation val="minMax"/>
        </c:scaling>
        <c:delete val="0"/>
        <c:axPos val="b"/>
        <c:title>
          <c:tx>
            <c:rich>
              <a:bodyPr/>
              <a:lstStyle/>
              <a:p>
                <a:pPr>
                  <a:defRPr sz="1025" b="0" i="0" u="none" strike="noStrike" baseline="0">
                    <a:solidFill>
                      <a:srgbClr val="000000"/>
                    </a:solidFill>
                    <a:latin typeface="Arial"/>
                    <a:ea typeface="Arial"/>
                    <a:cs typeface="Arial"/>
                  </a:defRPr>
                </a:pPr>
                <a:r>
                  <a:rPr lang="de-CH"/>
                  <a:t>km</a:t>
                </a:r>
              </a:p>
            </c:rich>
          </c:tx>
          <c:layout>
            <c:manualLayout>
              <c:xMode val="edge"/>
              <c:yMode val="edge"/>
              <c:x val="0.51434936006394705"/>
              <c:y val="0.93873180966992298"/>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2138313752"/>
        <c:crosses val="autoZero"/>
        <c:crossBetween val="midCat"/>
      </c:valAx>
      <c:valAx>
        <c:axId val="-2138313752"/>
        <c:scaling>
          <c:orientation val="minMax"/>
        </c:scaling>
        <c:delete val="0"/>
        <c:axPos val="l"/>
        <c:majorGridlines>
          <c:spPr>
            <a:ln w="3175">
              <a:solidFill>
                <a:srgbClr val="000000"/>
              </a:solidFill>
              <a:prstDash val="sysDash"/>
            </a:ln>
          </c:spPr>
        </c:majorGridlines>
        <c:title>
          <c:tx>
            <c:rich>
              <a:bodyPr/>
              <a:lstStyle/>
              <a:p>
                <a:pPr>
                  <a:defRPr sz="1025" b="0" i="0" u="none" strike="noStrike" baseline="0">
                    <a:solidFill>
                      <a:srgbClr val="000000"/>
                    </a:solidFill>
                    <a:latin typeface="Arial"/>
                    <a:ea typeface="Arial"/>
                    <a:cs typeface="Arial"/>
                  </a:defRPr>
                </a:pPr>
                <a:r>
                  <a:rPr lang="de-CH"/>
                  <a:t>m</a:t>
                </a:r>
              </a:p>
            </c:rich>
          </c:tx>
          <c:layout>
            <c:manualLayout>
              <c:xMode val="edge"/>
              <c:yMode val="edge"/>
              <c:x val="9.9337553634267096E-3"/>
              <c:y val="0.4682717776323799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2127798072"/>
        <c:crosses val="autoZero"/>
        <c:crossBetween val="midCat"/>
        <c:majorUnit val="200"/>
      </c:valAx>
      <c:spPr>
        <a:solidFill>
          <a:srgbClr val="C0C0C0"/>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919424</xdr:colOff>
      <xdr:row>1</xdr:row>
      <xdr:rowOff>980</xdr:rowOff>
    </xdr:from>
    <xdr:to>
      <xdr:col>12</xdr:col>
      <xdr:colOff>1412512</xdr:colOff>
      <xdr:row>3</xdr:row>
      <xdr:rowOff>188077</xdr:rowOff>
    </xdr:to>
    <xdr:pic>
      <xdr:nvPicPr>
        <xdr:cNvPr id="4" name="Picture 2">
          <a:extLst>
            <a:ext uri="{FF2B5EF4-FFF2-40B4-BE49-F238E27FC236}">
              <a16:creationId xmlns:a16="http://schemas.microsoft.com/office/drawing/2014/main" id="{E2E26035-7C28-4521-B3E4-AC33E5C558FD}"/>
            </a:ext>
          </a:extLst>
        </xdr:cNvPr>
        <xdr:cNvPicPr>
          <a:picLocks noChangeAspect="1" noChangeArrowheads="1"/>
        </xdr:cNvPicPr>
      </xdr:nvPicPr>
      <xdr:blipFill>
        <a:blip xmlns:r="http://schemas.openxmlformats.org/officeDocument/2006/relationships" r:embed="rId1"/>
        <a:stretch>
          <a:fillRect/>
        </a:stretch>
      </xdr:blipFill>
      <xdr:spPr bwMode="auto">
        <a:xfrm>
          <a:off x="7502257" y="434897"/>
          <a:ext cx="493088" cy="504597"/>
        </a:xfrm>
        <a:prstGeom prst="rect">
          <a:avLst/>
        </a:prstGeom>
        <a:noFill/>
        <a:ln>
          <a:noFill/>
        </a:ln>
        <a:extLst/>
      </xdr:spPr>
    </xdr:pic>
    <xdr:clientData/>
  </xdr:twoCellAnchor>
  <xdr:twoCellAnchor>
    <xdr:from>
      <xdr:col>10</xdr:col>
      <xdr:colOff>31751</xdr:colOff>
      <xdr:row>0</xdr:row>
      <xdr:rowOff>423333</xdr:rowOff>
    </xdr:from>
    <xdr:to>
      <xdr:col>12</xdr:col>
      <xdr:colOff>589449</xdr:colOff>
      <xdr:row>3</xdr:row>
      <xdr:rowOff>210027</xdr:rowOff>
    </xdr:to>
    <xdr:pic>
      <xdr:nvPicPr>
        <xdr:cNvPr id="5" name="Picture 4">
          <a:extLst>
            <a:ext uri="{FF2B5EF4-FFF2-40B4-BE49-F238E27FC236}">
              <a16:creationId xmlns:a16="http://schemas.microsoft.com/office/drawing/2014/main" id="{839C89FB-1C39-4AA1-918B-40FD349EB4E8}"/>
            </a:ext>
          </a:extLst>
        </xdr:cNvPr>
        <xdr:cNvPicPr>
          <a:picLocks noChangeAspect="1" noChangeArrowheads="1"/>
        </xdr:cNvPicPr>
      </xdr:nvPicPr>
      <xdr:blipFill>
        <a:blip xmlns:r="http://schemas.openxmlformats.org/officeDocument/2006/relationships" r:embed="rId2"/>
        <a:stretch>
          <a:fillRect/>
        </a:stretch>
      </xdr:blipFill>
      <xdr:spPr bwMode="auto">
        <a:xfrm>
          <a:off x="5651501" y="423333"/>
          <a:ext cx="1520781" cy="53811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632460</xdr:colOff>
      <xdr:row>26</xdr:row>
      <xdr:rowOff>137160</xdr:rowOff>
    </xdr:to>
    <xdr:graphicFrame macro="">
      <xdr:nvGraphicFramePr>
        <xdr:cNvPr id="7190" name="Diagramm 1">
          <a:extLst>
            <a:ext uri="{FF2B5EF4-FFF2-40B4-BE49-F238E27FC236}">
              <a16:creationId xmlns:a16="http://schemas.microsoft.com/office/drawing/2014/main" id="{00000000-0008-0000-0100-000016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919422</xdr:colOff>
      <xdr:row>1</xdr:row>
      <xdr:rowOff>43314</xdr:rowOff>
    </xdr:from>
    <xdr:to>
      <xdr:col>12</xdr:col>
      <xdr:colOff>1412510</xdr:colOff>
      <xdr:row>4</xdr:row>
      <xdr:rowOff>18745</xdr:rowOff>
    </xdr:to>
    <xdr:pic>
      <xdr:nvPicPr>
        <xdr:cNvPr id="4" name="Picture 2">
          <a:extLst>
            <a:ext uri="{FF2B5EF4-FFF2-40B4-BE49-F238E27FC236}">
              <a16:creationId xmlns:a16="http://schemas.microsoft.com/office/drawing/2014/main" id="{88D0BD1D-F918-495B-A856-CC5E7A3FE59F}"/>
            </a:ext>
          </a:extLst>
        </xdr:cNvPr>
        <xdr:cNvPicPr>
          <a:picLocks noChangeAspect="1" noChangeArrowheads="1"/>
        </xdr:cNvPicPr>
      </xdr:nvPicPr>
      <xdr:blipFill>
        <a:blip xmlns:r="http://schemas.openxmlformats.org/officeDocument/2006/relationships" r:embed="rId1"/>
        <a:stretch>
          <a:fillRect/>
        </a:stretch>
      </xdr:blipFill>
      <xdr:spPr bwMode="auto">
        <a:xfrm>
          <a:off x="7375255" y="477231"/>
          <a:ext cx="493088" cy="504597"/>
        </a:xfrm>
        <a:prstGeom prst="rect">
          <a:avLst/>
        </a:prstGeom>
        <a:noFill/>
        <a:ln>
          <a:noFill/>
        </a:ln>
        <a:extLst/>
      </xdr:spPr>
    </xdr:pic>
    <xdr:clientData/>
  </xdr:twoCellAnchor>
  <xdr:twoCellAnchor>
    <xdr:from>
      <xdr:col>10</xdr:col>
      <xdr:colOff>31749</xdr:colOff>
      <xdr:row>1</xdr:row>
      <xdr:rowOff>31750</xdr:rowOff>
    </xdr:from>
    <xdr:to>
      <xdr:col>12</xdr:col>
      <xdr:colOff>589447</xdr:colOff>
      <xdr:row>4</xdr:row>
      <xdr:rowOff>40695</xdr:rowOff>
    </xdr:to>
    <xdr:pic>
      <xdr:nvPicPr>
        <xdr:cNvPr id="5" name="Picture 4">
          <a:extLst>
            <a:ext uri="{FF2B5EF4-FFF2-40B4-BE49-F238E27FC236}">
              <a16:creationId xmlns:a16="http://schemas.microsoft.com/office/drawing/2014/main" id="{2BC699C8-818D-4F1D-A38F-C53F8FBA5B53}"/>
            </a:ext>
          </a:extLst>
        </xdr:cNvPr>
        <xdr:cNvPicPr>
          <a:picLocks noChangeAspect="1" noChangeArrowheads="1"/>
        </xdr:cNvPicPr>
      </xdr:nvPicPr>
      <xdr:blipFill>
        <a:blip xmlns:r="http://schemas.openxmlformats.org/officeDocument/2006/relationships" r:embed="rId2"/>
        <a:stretch>
          <a:fillRect/>
        </a:stretch>
      </xdr:blipFill>
      <xdr:spPr bwMode="auto">
        <a:xfrm>
          <a:off x="5524499" y="465667"/>
          <a:ext cx="1520781" cy="53811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196588</xdr:rowOff>
    </xdr:from>
    <xdr:to>
      <xdr:col>2</xdr:col>
      <xdr:colOff>6840948</xdr:colOff>
      <xdr:row>6</xdr:row>
      <xdr:rowOff>203200</xdr:rowOff>
    </xdr:to>
    <xdr:pic>
      <xdr:nvPicPr>
        <xdr:cNvPr id="80" name="Grafik 79">
          <a:extLst>
            <a:ext uri="{FF2B5EF4-FFF2-40B4-BE49-F238E27FC236}">
              <a16:creationId xmlns:a16="http://schemas.microsoft.com/office/drawing/2014/main" id="{00000000-0008-0000-0300-000050000000}"/>
            </a:ext>
          </a:extLst>
        </xdr:cNvPr>
        <xdr:cNvPicPr/>
      </xdr:nvPicPr>
      <xdr:blipFill rotWithShape="1">
        <a:blip xmlns:r="http://schemas.openxmlformats.org/officeDocument/2006/relationships" r:embed="rId1"/>
        <a:srcRect l="2116" t="34074" r="62566" b="12804"/>
        <a:stretch/>
      </xdr:blipFill>
      <xdr:spPr bwMode="auto">
        <a:xfrm>
          <a:off x="63500" y="196588"/>
          <a:ext cx="7336248" cy="3448312"/>
        </a:xfrm>
        <a:prstGeom prst="rect">
          <a:avLst/>
        </a:prstGeom>
        <a:ln>
          <a:noFill/>
        </a:ln>
        <a:extLst>
          <a:ext uri="{53640926-AAD7-44d8-BBD7-CCE9431645EC}">
            <a14:shadowObscured xmlns="" xmlns:a14="http://schemas.microsoft.com/office/drawing/2010/main"/>
          </a:ext>
        </a:extLst>
      </xdr:spPr>
    </xdr:pic>
    <xdr:clientData/>
  </xdr:twoCellAnchor>
  <xdr:twoCellAnchor>
    <xdr:from>
      <xdr:col>0</xdr:col>
      <xdr:colOff>68580</xdr:colOff>
      <xdr:row>9</xdr:row>
      <xdr:rowOff>368316</xdr:rowOff>
    </xdr:from>
    <xdr:to>
      <xdr:col>2</xdr:col>
      <xdr:colOff>6728460</xdr:colOff>
      <xdr:row>30</xdr:row>
      <xdr:rowOff>126782</xdr:rowOff>
    </xdr:to>
    <xdr:grpSp>
      <xdr:nvGrpSpPr>
        <xdr:cNvPr id="26142" name="Group 115">
          <a:extLst>
            <a:ext uri="{FF2B5EF4-FFF2-40B4-BE49-F238E27FC236}">
              <a16:creationId xmlns:a16="http://schemas.microsoft.com/office/drawing/2014/main" id="{00000000-0008-0000-0300-00001E660000}"/>
            </a:ext>
          </a:extLst>
        </xdr:cNvPr>
        <xdr:cNvGrpSpPr>
          <a:grpSpLocks/>
        </xdr:cNvGrpSpPr>
      </xdr:nvGrpSpPr>
      <xdr:grpSpPr bwMode="auto">
        <a:xfrm>
          <a:off x="68580" y="5375745"/>
          <a:ext cx="7137491" cy="7051894"/>
          <a:chOff x="8" y="477"/>
          <a:chExt cx="737" cy="700"/>
        </a:xfrm>
      </xdr:grpSpPr>
      <xdr:sp macro="" textlink="">
        <xdr:nvSpPr>
          <xdr:cNvPr id="9221" name="Text Box 5">
            <a:extLst>
              <a:ext uri="{FF2B5EF4-FFF2-40B4-BE49-F238E27FC236}">
                <a16:creationId xmlns:a16="http://schemas.microsoft.com/office/drawing/2014/main" id="{00000000-0008-0000-0300-000005240000}"/>
              </a:ext>
            </a:extLst>
          </xdr:cNvPr>
          <xdr:cNvSpPr txBox="1">
            <a:spLocks noChangeArrowheads="1"/>
          </xdr:cNvSpPr>
        </xdr:nvSpPr>
        <xdr:spPr bwMode="auto">
          <a:xfrm>
            <a:off x="46" y="477"/>
            <a:ext cx="699" cy="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de-CH" sz="1200" b="0" i="0" u="none" strike="noStrike" baseline="0">
                <a:solidFill>
                  <a:srgbClr val="000000"/>
                </a:solidFill>
                <a:latin typeface="Arial"/>
                <a:cs typeface="Arial"/>
              </a:rPr>
              <a:t>Choisir des points appropriés sur le terrain et faire attention que dans tous les cas, les points les plus élevés et les moins élevés se trouvent sur ton itinéraire.</a:t>
            </a:r>
          </a:p>
          <a:p>
            <a:pPr algn="l" rtl="0">
              <a:lnSpc>
                <a:spcPts val="1300"/>
              </a:lnSpc>
              <a:defRPr sz="1000"/>
            </a:pPr>
            <a:endParaRPr lang="de-CH" sz="1200" b="0" i="0" u="none" strike="noStrike" baseline="0">
              <a:solidFill>
                <a:srgbClr val="000000"/>
              </a:solidFill>
              <a:latin typeface="Arial"/>
              <a:cs typeface="Arial"/>
            </a:endParaRPr>
          </a:p>
          <a:p>
            <a:pPr algn="l" rtl="0">
              <a:lnSpc>
                <a:spcPts val="1300"/>
              </a:lnSpc>
              <a:defRPr sz="1000"/>
            </a:pPr>
            <a:r>
              <a:rPr lang="de-CH" sz="1200" b="0" i="0" u="none" strike="noStrike" baseline="0">
                <a:solidFill>
                  <a:srgbClr val="000000"/>
                </a:solidFill>
                <a:latin typeface="Arial"/>
                <a:cs typeface="Arial"/>
              </a:rPr>
              <a:t>Ici, tu indiques les altitudes par rapport au niveau de la mer de tes points dans le terrain. Lorsque l’altitude n’est pas donnée sur la carte, tu dois la déterminer à l’aide des cour- bes de niveau. Les différences d’altitude entre les courbes de niveau sont indiquées sur la carte. Elles sont en général de 10 m sur le Plateau et dans le Jura, et de 20 m dans les Alpes.</a:t>
            </a:r>
          </a:p>
          <a:p>
            <a:pPr algn="l" rtl="0">
              <a:lnSpc>
                <a:spcPts val="1300"/>
              </a:lnSpc>
              <a:defRPr sz="1000"/>
            </a:pPr>
            <a:endParaRPr lang="de-CH" sz="1200" b="0" i="0" u="none" strike="noStrike" baseline="0">
              <a:solidFill>
                <a:srgbClr val="000000"/>
              </a:solidFill>
              <a:latin typeface="Arial"/>
              <a:cs typeface="Arial"/>
            </a:endParaRPr>
          </a:p>
          <a:p>
            <a:pPr algn="l" rtl="0">
              <a:lnSpc>
                <a:spcPts val="1300"/>
              </a:lnSpc>
              <a:defRPr sz="1000"/>
            </a:pPr>
            <a:endParaRPr lang="de-CH" sz="1200" b="0" i="0" u="none" strike="noStrike" baseline="0">
              <a:solidFill>
                <a:srgbClr val="000000"/>
              </a:solidFill>
              <a:latin typeface="Arial"/>
              <a:cs typeface="Arial"/>
            </a:endParaRPr>
          </a:p>
          <a:p>
            <a:pPr algn="l" rtl="0">
              <a:lnSpc>
                <a:spcPts val="1300"/>
              </a:lnSpc>
              <a:defRPr sz="1000"/>
            </a:pPr>
            <a:endParaRPr lang="de-CH" sz="1200" b="0" i="0" u="none" strike="noStrike" baseline="0">
              <a:solidFill>
                <a:srgbClr val="000000"/>
              </a:solidFill>
              <a:latin typeface="Arial"/>
              <a:cs typeface="Arial"/>
            </a:endParaRPr>
          </a:p>
          <a:p>
            <a:pPr algn="l" rtl="0">
              <a:lnSpc>
                <a:spcPts val="1300"/>
              </a:lnSpc>
              <a:defRPr sz="1000"/>
            </a:pPr>
            <a:r>
              <a:rPr lang="de-CH" sz="1200" b="0" i="0" u="none" strike="noStrike" baseline="0">
                <a:solidFill>
                  <a:srgbClr val="000000"/>
                </a:solidFill>
                <a:latin typeface="Arial"/>
                <a:cs typeface="Arial"/>
              </a:rPr>
              <a:t>Ici, les différences d’altitude entre les différents points dans le terrain sont inscrites. Elles doivent être notées en hectomètres (100 m), afin de faciliter le calcul des kilomètres-efforts. Les montées sont indiquées avec un +, les descentes avec un –.</a:t>
            </a:r>
          </a:p>
          <a:p>
            <a:pPr algn="l" rtl="0">
              <a:lnSpc>
                <a:spcPts val="1300"/>
              </a:lnSpc>
              <a:defRPr sz="1000"/>
            </a:pPr>
            <a:endParaRPr lang="de-CH" sz="1200" b="0" i="0" u="none" strike="noStrike" baseline="0">
              <a:solidFill>
                <a:srgbClr val="000000"/>
              </a:solidFill>
              <a:latin typeface="Arial"/>
              <a:cs typeface="Arial"/>
            </a:endParaRPr>
          </a:p>
          <a:p>
            <a:pPr algn="l" rtl="0">
              <a:lnSpc>
                <a:spcPts val="1300"/>
              </a:lnSpc>
              <a:defRPr sz="1000"/>
            </a:pPr>
            <a:endParaRPr lang="de-CH" sz="1200" b="0" i="0" u="none" strike="noStrike" baseline="0">
              <a:solidFill>
                <a:srgbClr val="000000"/>
              </a:solidFill>
              <a:latin typeface="Arial"/>
              <a:cs typeface="Arial"/>
            </a:endParaRPr>
          </a:p>
          <a:p>
            <a:pPr algn="l" rtl="0">
              <a:lnSpc>
                <a:spcPts val="1300"/>
              </a:lnSpc>
              <a:defRPr sz="1000"/>
            </a:pPr>
            <a:r>
              <a:rPr lang="de-CH" sz="1200" b="0" i="0" u="none" strike="noStrike" baseline="0">
                <a:solidFill>
                  <a:srgbClr val="000000"/>
                </a:solidFill>
                <a:latin typeface="Arial"/>
                <a:cs typeface="Arial"/>
              </a:rPr>
              <a:t>Ici, on indique les distances horizontales entre les points dans le terrain. Les distances doivent être mesurées le long du chemin parcouru. Elles seront introduites en kilomètres.</a:t>
            </a:r>
          </a:p>
          <a:p>
            <a:pPr algn="l" rtl="0">
              <a:lnSpc>
                <a:spcPts val="1300"/>
              </a:lnSpc>
              <a:defRPr sz="1000"/>
            </a:pPr>
            <a:endParaRPr lang="de-CH" sz="1200" b="0" i="0" u="none" strike="noStrike" baseline="0">
              <a:solidFill>
                <a:srgbClr val="000000"/>
              </a:solidFill>
              <a:latin typeface="Arial"/>
              <a:cs typeface="Arial"/>
            </a:endParaRPr>
          </a:p>
          <a:p>
            <a:pPr algn="l" rtl="0">
              <a:lnSpc>
                <a:spcPts val="1300"/>
              </a:lnSpc>
              <a:defRPr sz="1000"/>
            </a:pPr>
            <a:r>
              <a:rPr lang="de-CH" sz="1200" b="0" i="0" u="none" strike="noStrike" baseline="0">
                <a:solidFill>
                  <a:srgbClr val="000000"/>
                </a:solidFill>
                <a:latin typeface="Arial"/>
                <a:cs typeface="Arial"/>
              </a:rPr>
              <a:t>Tu obtiens les kilomètres-efforts en additionnant la montée et la distance. Les descentes ne sont pas prises en compte (pour les fortes descentes, voir le tableau).</a:t>
            </a:r>
          </a:p>
          <a:p>
            <a:pPr algn="l" rtl="0">
              <a:lnSpc>
                <a:spcPts val="1300"/>
              </a:lnSpc>
              <a:defRPr sz="1000"/>
            </a:pPr>
            <a:endParaRPr lang="de-CH" sz="1200" b="0" i="0" u="none" strike="noStrike" baseline="0">
              <a:solidFill>
                <a:srgbClr val="000000"/>
              </a:solidFill>
              <a:latin typeface="Arial"/>
              <a:cs typeface="Arial"/>
            </a:endParaRPr>
          </a:p>
          <a:p>
            <a:pPr algn="l" rtl="0">
              <a:lnSpc>
                <a:spcPts val="1300"/>
              </a:lnSpc>
              <a:defRPr sz="1000"/>
            </a:pPr>
            <a:endParaRPr lang="de-CH" sz="1200" b="0" i="0" u="none" strike="noStrike" baseline="0">
              <a:solidFill>
                <a:srgbClr val="000000"/>
              </a:solidFill>
              <a:latin typeface="Arial"/>
              <a:cs typeface="Arial"/>
            </a:endParaRPr>
          </a:p>
          <a:p>
            <a:pPr algn="l" rtl="0">
              <a:lnSpc>
                <a:spcPts val="1300"/>
              </a:lnSpc>
              <a:defRPr sz="1000"/>
            </a:pPr>
            <a:r>
              <a:rPr lang="de-CH" sz="1200" b="0" i="0" u="none" strike="noStrike" baseline="0">
                <a:solidFill>
                  <a:srgbClr val="000000"/>
                </a:solidFill>
                <a:latin typeface="Arial"/>
                <a:cs typeface="Arial"/>
              </a:rPr>
              <a:t>Tu obtiens le temps de marche net entre les points en multipliant les kilomètres-efforts avec le facteur de vitesse.</a:t>
            </a:r>
          </a:p>
          <a:p>
            <a:pPr algn="l" rtl="0">
              <a:lnSpc>
                <a:spcPts val="1300"/>
              </a:lnSpc>
              <a:defRPr sz="1000"/>
            </a:pPr>
            <a:endParaRPr lang="de-CH" sz="1200" b="0" i="0" u="none" strike="noStrike" baseline="0">
              <a:solidFill>
                <a:srgbClr val="000000"/>
              </a:solidFill>
              <a:latin typeface="Arial"/>
              <a:cs typeface="Arial"/>
            </a:endParaRPr>
          </a:p>
          <a:p>
            <a:pPr algn="l" rtl="0">
              <a:lnSpc>
                <a:spcPts val="1300"/>
              </a:lnSpc>
              <a:defRPr sz="1000"/>
            </a:pPr>
            <a:endParaRPr lang="de-CH" sz="1200" b="0" i="0" u="none" strike="noStrike" baseline="0">
              <a:solidFill>
                <a:srgbClr val="000000"/>
              </a:solidFill>
              <a:latin typeface="Arial"/>
              <a:cs typeface="Arial"/>
            </a:endParaRPr>
          </a:p>
          <a:p>
            <a:pPr algn="l" rtl="0">
              <a:lnSpc>
                <a:spcPts val="1300"/>
              </a:lnSpc>
              <a:defRPr sz="1000"/>
            </a:pPr>
            <a:r>
              <a:rPr lang="de-CH" sz="1200" b="0" i="0" u="none" strike="noStrike" baseline="0">
                <a:solidFill>
                  <a:srgbClr val="000000"/>
                </a:solidFill>
                <a:latin typeface="Arial"/>
                <a:cs typeface="Arial"/>
              </a:rPr>
              <a:t>Ici, la distance parcourue est constamment additionnée.</a:t>
            </a:r>
          </a:p>
          <a:p>
            <a:pPr algn="l" rtl="0">
              <a:lnSpc>
                <a:spcPts val="1300"/>
              </a:lnSpc>
              <a:defRPr sz="1000"/>
            </a:pPr>
            <a:endParaRPr lang="de-CH" sz="1200" b="0" i="0" u="none" strike="noStrike" baseline="0">
              <a:solidFill>
                <a:srgbClr val="000000"/>
              </a:solidFill>
              <a:latin typeface="Arial"/>
              <a:cs typeface="Arial"/>
            </a:endParaRPr>
          </a:p>
          <a:p>
            <a:pPr algn="l" rtl="0">
              <a:lnSpc>
                <a:spcPts val="1300"/>
              </a:lnSpc>
              <a:defRPr sz="1000"/>
            </a:pPr>
            <a:endParaRPr lang="de-CH" sz="1200" b="0" i="0" u="none" strike="noStrike" baseline="0">
              <a:solidFill>
                <a:srgbClr val="000000"/>
              </a:solidFill>
              <a:latin typeface="Arial"/>
              <a:cs typeface="Arial"/>
            </a:endParaRPr>
          </a:p>
          <a:p>
            <a:pPr algn="l" rtl="0">
              <a:lnSpc>
                <a:spcPts val="1300"/>
              </a:lnSpc>
              <a:defRPr sz="1000"/>
            </a:pPr>
            <a:r>
              <a:rPr lang="de-CH" sz="1200" b="0" i="0" u="none" strike="noStrike" baseline="0">
                <a:solidFill>
                  <a:srgbClr val="000000"/>
                </a:solidFill>
                <a:latin typeface="Arial"/>
                <a:cs typeface="Arial"/>
              </a:rPr>
              <a:t>Ici, les kilomètres-efforts sont constamment additionnés.</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Dans cette colonne, on estime l’heure à laquelle chaque point est atteint. Ceci à l’aide des temps indiqués dans la colonne «temps de marche». Dans la ligne supérieure, tu indiques l’heure de départ. N’oublie pas de prévoir égale- ment les pauses.</a:t>
            </a:r>
          </a:p>
          <a:p>
            <a:pPr algn="l" rtl="0">
              <a:lnSpc>
                <a:spcPts val="1300"/>
              </a:lnSpc>
              <a:defRPr sz="1000"/>
            </a:pPr>
            <a:endParaRPr lang="de-CH" sz="1200" b="0" i="0" u="none" strike="noStrike" baseline="0">
              <a:solidFill>
                <a:srgbClr val="000000"/>
              </a:solidFill>
              <a:latin typeface="Arial"/>
              <a:cs typeface="Arial"/>
            </a:endParaRPr>
          </a:p>
          <a:p>
            <a:pPr algn="l" rtl="0">
              <a:lnSpc>
                <a:spcPts val="1300"/>
              </a:lnSpc>
              <a:defRPr sz="1000"/>
            </a:pPr>
            <a:r>
              <a:rPr lang="de-CH" sz="1200" b="0" i="0" u="none" strike="noStrike" baseline="0">
                <a:solidFill>
                  <a:srgbClr val="000000"/>
                </a:solidFill>
                <a:latin typeface="Arial"/>
                <a:cs typeface="Arial"/>
              </a:rPr>
              <a:t>Ici, tu peux indiquer les temps effectifs durant la marche. Ainsi tu peux voir si ton planning est correct ou si tu dois le revoir.</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Il est possible ici d’inscrire les pauses aux différents points de marche correspondants.</a:t>
            </a:r>
          </a:p>
          <a:p>
            <a:pPr algn="l" rtl="0">
              <a:lnSpc>
                <a:spcPts val="1300"/>
              </a:lnSpc>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Il faut ici introduire les facteurs de vitesse.</a:t>
            </a:r>
            <a:endParaRPr lang="de-CH"/>
          </a:p>
        </xdr:txBody>
      </xdr:sp>
      <xdr:grpSp>
        <xdr:nvGrpSpPr>
          <xdr:cNvPr id="26183" name="Group 62">
            <a:extLst>
              <a:ext uri="{FF2B5EF4-FFF2-40B4-BE49-F238E27FC236}">
                <a16:creationId xmlns:a16="http://schemas.microsoft.com/office/drawing/2014/main" id="{00000000-0008-0000-0300-000047660000}"/>
              </a:ext>
            </a:extLst>
          </xdr:cNvPr>
          <xdr:cNvGrpSpPr>
            <a:grpSpLocks/>
          </xdr:cNvGrpSpPr>
        </xdr:nvGrpSpPr>
        <xdr:grpSpPr bwMode="auto">
          <a:xfrm>
            <a:off x="8" y="480"/>
            <a:ext cx="27" cy="27"/>
            <a:chOff x="0" y="569"/>
            <a:chExt cx="27" cy="27"/>
          </a:xfrm>
        </xdr:grpSpPr>
        <xdr:sp macro="" textlink="">
          <xdr:nvSpPr>
            <xdr:cNvPr id="26217" name="Oval 6">
              <a:extLst>
                <a:ext uri="{FF2B5EF4-FFF2-40B4-BE49-F238E27FC236}">
                  <a16:creationId xmlns:a16="http://schemas.microsoft.com/office/drawing/2014/main" id="{00000000-0008-0000-0300-000069660000}"/>
                </a:ext>
              </a:extLst>
            </xdr:cNvPr>
            <xdr:cNvSpPr>
              <a:spLocks noChangeArrowheads="1"/>
            </xdr:cNvSpPr>
          </xdr:nvSpPr>
          <xdr:spPr bwMode="auto">
            <a:xfrm>
              <a:off x="0" y="569"/>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23" name="Text Box 7">
              <a:extLst>
                <a:ext uri="{FF2B5EF4-FFF2-40B4-BE49-F238E27FC236}">
                  <a16:creationId xmlns:a16="http://schemas.microsoft.com/office/drawing/2014/main" id="{00000000-0008-0000-0300-000007240000}"/>
                </a:ext>
              </a:extLst>
            </xdr:cNvPr>
            <xdr:cNvSpPr txBox="1">
              <a:spLocks noChangeArrowheads="1"/>
            </xdr:cNvSpPr>
          </xdr:nvSpPr>
          <xdr:spPr bwMode="auto">
            <a:xfrm>
              <a:off x="2" y="570"/>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a:t>
              </a:r>
              <a:endParaRPr lang="de-CH"/>
            </a:p>
          </xdr:txBody>
        </xdr:sp>
      </xdr:grpSp>
      <xdr:grpSp>
        <xdr:nvGrpSpPr>
          <xdr:cNvPr id="26184" name="Group 66">
            <a:extLst>
              <a:ext uri="{FF2B5EF4-FFF2-40B4-BE49-F238E27FC236}">
                <a16:creationId xmlns:a16="http://schemas.microsoft.com/office/drawing/2014/main" id="{00000000-0008-0000-0300-000048660000}"/>
              </a:ext>
            </a:extLst>
          </xdr:cNvPr>
          <xdr:cNvGrpSpPr>
            <a:grpSpLocks/>
          </xdr:cNvGrpSpPr>
        </xdr:nvGrpSpPr>
        <xdr:grpSpPr bwMode="auto">
          <a:xfrm>
            <a:off x="8" y="545"/>
            <a:ext cx="27" cy="27"/>
            <a:chOff x="0" y="634"/>
            <a:chExt cx="27" cy="27"/>
          </a:xfrm>
        </xdr:grpSpPr>
        <xdr:sp macro="" textlink="">
          <xdr:nvSpPr>
            <xdr:cNvPr id="26215" name="Oval 11">
              <a:extLst>
                <a:ext uri="{FF2B5EF4-FFF2-40B4-BE49-F238E27FC236}">
                  <a16:creationId xmlns:a16="http://schemas.microsoft.com/office/drawing/2014/main" id="{00000000-0008-0000-0300-000067660000}"/>
                </a:ext>
              </a:extLst>
            </xdr:cNvPr>
            <xdr:cNvSpPr>
              <a:spLocks noChangeArrowheads="1"/>
            </xdr:cNvSpPr>
          </xdr:nvSpPr>
          <xdr:spPr bwMode="auto">
            <a:xfrm>
              <a:off x="0" y="634"/>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28" name="Text Box 12">
              <a:extLst>
                <a:ext uri="{FF2B5EF4-FFF2-40B4-BE49-F238E27FC236}">
                  <a16:creationId xmlns:a16="http://schemas.microsoft.com/office/drawing/2014/main" id="{00000000-0008-0000-0300-00000C240000}"/>
                </a:ext>
              </a:extLst>
            </xdr:cNvPr>
            <xdr:cNvSpPr txBox="1">
              <a:spLocks noChangeArrowheads="1"/>
            </xdr:cNvSpPr>
          </xdr:nvSpPr>
          <xdr:spPr bwMode="auto">
            <a:xfrm>
              <a:off x="2" y="637"/>
              <a:ext cx="24" cy="23"/>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2</a:t>
              </a:r>
              <a:endParaRPr lang="de-CH"/>
            </a:p>
          </xdr:txBody>
        </xdr:sp>
      </xdr:grpSp>
      <xdr:grpSp>
        <xdr:nvGrpSpPr>
          <xdr:cNvPr id="26185" name="Group 78">
            <a:extLst>
              <a:ext uri="{FF2B5EF4-FFF2-40B4-BE49-F238E27FC236}">
                <a16:creationId xmlns:a16="http://schemas.microsoft.com/office/drawing/2014/main" id="{00000000-0008-0000-0300-000049660000}"/>
              </a:ext>
            </a:extLst>
          </xdr:cNvPr>
          <xdr:cNvGrpSpPr>
            <a:grpSpLocks/>
          </xdr:cNvGrpSpPr>
        </xdr:nvGrpSpPr>
        <xdr:grpSpPr bwMode="auto">
          <a:xfrm>
            <a:off x="8" y="774"/>
            <a:ext cx="27" cy="27"/>
            <a:chOff x="0" y="863"/>
            <a:chExt cx="27" cy="27"/>
          </a:xfrm>
        </xdr:grpSpPr>
        <xdr:sp macro="" textlink="">
          <xdr:nvSpPr>
            <xdr:cNvPr id="26213" name="Oval 14">
              <a:extLst>
                <a:ext uri="{FF2B5EF4-FFF2-40B4-BE49-F238E27FC236}">
                  <a16:creationId xmlns:a16="http://schemas.microsoft.com/office/drawing/2014/main" id="{00000000-0008-0000-0300-000065660000}"/>
                </a:ext>
              </a:extLst>
            </xdr:cNvPr>
            <xdr:cNvSpPr>
              <a:spLocks noChangeArrowheads="1"/>
            </xdr:cNvSpPr>
          </xdr:nvSpPr>
          <xdr:spPr bwMode="auto">
            <a:xfrm>
              <a:off x="0" y="86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31" name="Text Box 15">
              <a:extLst>
                <a:ext uri="{FF2B5EF4-FFF2-40B4-BE49-F238E27FC236}">
                  <a16:creationId xmlns:a16="http://schemas.microsoft.com/office/drawing/2014/main" id="{00000000-0008-0000-0300-00000F240000}"/>
                </a:ext>
              </a:extLst>
            </xdr:cNvPr>
            <xdr:cNvSpPr txBox="1">
              <a:spLocks noChangeArrowheads="1"/>
            </xdr:cNvSpPr>
          </xdr:nvSpPr>
          <xdr:spPr bwMode="auto">
            <a:xfrm>
              <a:off x="2" y="864"/>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5</a:t>
              </a:r>
              <a:endParaRPr lang="de-CH"/>
            </a:p>
          </xdr:txBody>
        </xdr:sp>
      </xdr:grpSp>
      <xdr:grpSp>
        <xdr:nvGrpSpPr>
          <xdr:cNvPr id="26186" name="Group 70">
            <a:extLst>
              <a:ext uri="{FF2B5EF4-FFF2-40B4-BE49-F238E27FC236}">
                <a16:creationId xmlns:a16="http://schemas.microsoft.com/office/drawing/2014/main" id="{00000000-0008-0000-0300-00004A660000}"/>
              </a:ext>
            </a:extLst>
          </xdr:cNvPr>
          <xdr:cNvGrpSpPr>
            <a:grpSpLocks/>
          </xdr:cNvGrpSpPr>
        </xdr:nvGrpSpPr>
        <xdr:grpSpPr bwMode="auto">
          <a:xfrm>
            <a:off x="8" y="650"/>
            <a:ext cx="27" cy="27"/>
            <a:chOff x="0" y="739"/>
            <a:chExt cx="27" cy="27"/>
          </a:xfrm>
        </xdr:grpSpPr>
        <xdr:sp macro="" textlink="">
          <xdr:nvSpPr>
            <xdr:cNvPr id="26211" name="Oval 17">
              <a:extLst>
                <a:ext uri="{FF2B5EF4-FFF2-40B4-BE49-F238E27FC236}">
                  <a16:creationId xmlns:a16="http://schemas.microsoft.com/office/drawing/2014/main" id="{00000000-0008-0000-0300-000063660000}"/>
                </a:ext>
              </a:extLst>
            </xdr:cNvPr>
            <xdr:cNvSpPr>
              <a:spLocks noChangeArrowheads="1"/>
            </xdr:cNvSpPr>
          </xdr:nvSpPr>
          <xdr:spPr bwMode="auto">
            <a:xfrm>
              <a:off x="0" y="739"/>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34" name="Text Box 18">
              <a:extLst>
                <a:ext uri="{FF2B5EF4-FFF2-40B4-BE49-F238E27FC236}">
                  <a16:creationId xmlns:a16="http://schemas.microsoft.com/office/drawing/2014/main" id="{00000000-0008-0000-0300-000012240000}"/>
                </a:ext>
              </a:extLst>
            </xdr:cNvPr>
            <xdr:cNvSpPr txBox="1">
              <a:spLocks noChangeArrowheads="1"/>
            </xdr:cNvSpPr>
          </xdr:nvSpPr>
          <xdr:spPr bwMode="auto">
            <a:xfrm>
              <a:off x="2" y="742"/>
              <a:ext cx="24"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3</a:t>
              </a:r>
              <a:endParaRPr lang="de-CH"/>
            </a:p>
          </xdr:txBody>
        </xdr:sp>
      </xdr:grpSp>
      <xdr:grpSp>
        <xdr:nvGrpSpPr>
          <xdr:cNvPr id="26187" name="Group 106">
            <a:extLst>
              <a:ext uri="{FF2B5EF4-FFF2-40B4-BE49-F238E27FC236}">
                <a16:creationId xmlns:a16="http://schemas.microsoft.com/office/drawing/2014/main" id="{00000000-0008-0000-0300-00004B660000}"/>
              </a:ext>
            </a:extLst>
          </xdr:cNvPr>
          <xdr:cNvGrpSpPr>
            <a:grpSpLocks/>
          </xdr:cNvGrpSpPr>
        </xdr:nvGrpSpPr>
        <xdr:grpSpPr bwMode="auto">
          <a:xfrm>
            <a:off x="8" y="1128"/>
            <a:ext cx="28" cy="27"/>
            <a:chOff x="0" y="1217"/>
            <a:chExt cx="28" cy="27"/>
          </a:xfrm>
        </xdr:grpSpPr>
        <xdr:sp macro="" textlink="">
          <xdr:nvSpPr>
            <xdr:cNvPr id="26209" name="Oval 20">
              <a:extLst>
                <a:ext uri="{FF2B5EF4-FFF2-40B4-BE49-F238E27FC236}">
                  <a16:creationId xmlns:a16="http://schemas.microsoft.com/office/drawing/2014/main" id="{00000000-0008-0000-0300-000061660000}"/>
                </a:ext>
              </a:extLst>
            </xdr:cNvPr>
            <xdr:cNvSpPr>
              <a:spLocks noChangeArrowheads="1"/>
            </xdr:cNvSpPr>
          </xdr:nvSpPr>
          <xdr:spPr bwMode="auto">
            <a:xfrm>
              <a:off x="0" y="1217"/>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37" name="Text Box 21">
              <a:extLst>
                <a:ext uri="{FF2B5EF4-FFF2-40B4-BE49-F238E27FC236}">
                  <a16:creationId xmlns:a16="http://schemas.microsoft.com/office/drawing/2014/main" id="{00000000-0008-0000-0300-000015240000}"/>
                </a:ext>
              </a:extLst>
            </xdr:cNvPr>
            <xdr:cNvSpPr txBox="1">
              <a:spLocks noChangeArrowheads="1"/>
            </xdr:cNvSpPr>
          </xdr:nvSpPr>
          <xdr:spPr bwMode="auto">
            <a:xfrm>
              <a:off x="0" y="1220"/>
              <a:ext cx="28" cy="23"/>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12</a:t>
              </a:r>
              <a:endParaRPr lang="de-CH"/>
            </a:p>
          </xdr:txBody>
        </xdr:sp>
      </xdr:grpSp>
      <xdr:grpSp>
        <xdr:nvGrpSpPr>
          <xdr:cNvPr id="26188" name="Group 86">
            <a:extLst>
              <a:ext uri="{FF2B5EF4-FFF2-40B4-BE49-F238E27FC236}">
                <a16:creationId xmlns:a16="http://schemas.microsoft.com/office/drawing/2014/main" id="{00000000-0008-0000-0300-00004C660000}"/>
              </a:ext>
            </a:extLst>
          </xdr:cNvPr>
          <xdr:cNvGrpSpPr>
            <a:grpSpLocks/>
          </xdr:cNvGrpSpPr>
        </xdr:nvGrpSpPr>
        <xdr:grpSpPr bwMode="auto">
          <a:xfrm>
            <a:off x="8" y="895"/>
            <a:ext cx="27" cy="27"/>
            <a:chOff x="0" y="984"/>
            <a:chExt cx="27" cy="27"/>
          </a:xfrm>
        </xdr:grpSpPr>
        <xdr:sp macro="" textlink="">
          <xdr:nvSpPr>
            <xdr:cNvPr id="26207" name="Oval 23">
              <a:extLst>
                <a:ext uri="{FF2B5EF4-FFF2-40B4-BE49-F238E27FC236}">
                  <a16:creationId xmlns:a16="http://schemas.microsoft.com/office/drawing/2014/main" id="{00000000-0008-0000-0300-00005F660000}"/>
                </a:ext>
              </a:extLst>
            </xdr:cNvPr>
            <xdr:cNvSpPr>
              <a:spLocks noChangeArrowheads="1"/>
            </xdr:cNvSpPr>
          </xdr:nvSpPr>
          <xdr:spPr bwMode="auto">
            <a:xfrm>
              <a:off x="0" y="984"/>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40" name="Text Box 24">
              <a:extLst>
                <a:ext uri="{FF2B5EF4-FFF2-40B4-BE49-F238E27FC236}">
                  <a16:creationId xmlns:a16="http://schemas.microsoft.com/office/drawing/2014/main" id="{00000000-0008-0000-0300-000018240000}"/>
                </a:ext>
              </a:extLst>
            </xdr:cNvPr>
            <xdr:cNvSpPr txBox="1">
              <a:spLocks noChangeArrowheads="1"/>
            </xdr:cNvSpPr>
          </xdr:nvSpPr>
          <xdr:spPr bwMode="auto">
            <a:xfrm>
              <a:off x="3" y="985"/>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7</a:t>
              </a:r>
              <a:endParaRPr lang="de-CH"/>
            </a:p>
          </xdr:txBody>
        </xdr:sp>
      </xdr:grpSp>
      <xdr:grpSp>
        <xdr:nvGrpSpPr>
          <xdr:cNvPr id="26189" name="Group 94">
            <a:extLst>
              <a:ext uri="{FF2B5EF4-FFF2-40B4-BE49-F238E27FC236}">
                <a16:creationId xmlns:a16="http://schemas.microsoft.com/office/drawing/2014/main" id="{00000000-0008-0000-0300-00004D660000}"/>
              </a:ext>
            </a:extLst>
          </xdr:cNvPr>
          <xdr:cNvGrpSpPr>
            <a:grpSpLocks/>
          </xdr:cNvGrpSpPr>
        </xdr:nvGrpSpPr>
        <xdr:grpSpPr bwMode="auto">
          <a:xfrm>
            <a:off x="8" y="995"/>
            <a:ext cx="27" cy="27"/>
            <a:chOff x="0" y="1084"/>
            <a:chExt cx="27" cy="27"/>
          </a:xfrm>
        </xdr:grpSpPr>
        <xdr:sp macro="" textlink="">
          <xdr:nvSpPr>
            <xdr:cNvPr id="26205" name="Oval 26">
              <a:extLst>
                <a:ext uri="{FF2B5EF4-FFF2-40B4-BE49-F238E27FC236}">
                  <a16:creationId xmlns:a16="http://schemas.microsoft.com/office/drawing/2014/main" id="{00000000-0008-0000-0300-00005D660000}"/>
                </a:ext>
              </a:extLst>
            </xdr:cNvPr>
            <xdr:cNvSpPr>
              <a:spLocks noChangeArrowheads="1"/>
            </xdr:cNvSpPr>
          </xdr:nvSpPr>
          <xdr:spPr bwMode="auto">
            <a:xfrm>
              <a:off x="0" y="1084"/>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43" name="Text Box 27">
              <a:extLst>
                <a:ext uri="{FF2B5EF4-FFF2-40B4-BE49-F238E27FC236}">
                  <a16:creationId xmlns:a16="http://schemas.microsoft.com/office/drawing/2014/main" id="{00000000-0008-0000-0300-00001B240000}"/>
                </a:ext>
              </a:extLst>
            </xdr:cNvPr>
            <xdr:cNvSpPr txBox="1">
              <a:spLocks noChangeArrowheads="1"/>
            </xdr:cNvSpPr>
          </xdr:nvSpPr>
          <xdr:spPr bwMode="auto">
            <a:xfrm>
              <a:off x="2" y="1086"/>
              <a:ext cx="24" cy="25"/>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9</a:t>
              </a:r>
              <a:endParaRPr lang="de-CH"/>
            </a:p>
          </xdr:txBody>
        </xdr:sp>
      </xdr:grpSp>
      <xdr:grpSp>
        <xdr:nvGrpSpPr>
          <xdr:cNvPr id="26190" name="Group 90">
            <a:extLst>
              <a:ext uri="{FF2B5EF4-FFF2-40B4-BE49-F238E27FC236}">
                <a16:creationId xmlns:a16="http://schemas.microsoft.com/office/drawing/2014/main" id="{00000000-0008-0000-0300-00004E660000}"/>
              </a:ext>
            </a:extLst>
          </xdr:cNvPr>
          <xdr:cNvGrpSpPr>
            <a:grpSpLocks/>
          </xdr:cNvGrpSpPr>
        </xdr:nvGrpSpPr>
        <xdr:grpSpPr bwMode="auto">
          <a:xfrm>
            <a:off x="8" y="942"/>
            <a:ext cx="27" cy="27"/>
            <a:chOff x="0" y="1031"/>
            <a:chExt cx="27" cy="27"/>
          </a:xfrm>
        </xdr:grpSpPr>
        <xdr:sp macro="" textlink="">
          <xdr:nvSpPr>
            <xdr:cNvPr id="26203" name="Oval 29">
              <a:extLst>
                <a:ext uri="{FF2B5EF4-FFF2-40B4-BE49-F238E27FC236}">
                  <a16:creationId xmlns:a16="http://schemas.microsoft.com/office/drawing/2014/main" id="{00000000-0008-0000-0300-00005B660000}"/>
                </a:ext>
              </a:extLst>
            </xdr:cNvPr>
            <xdr:cNvSpPr>
              <a:spLocks noChangeArrowheads="1"/>
            </xdr:cNvSpPr>
          </xdr:nvSpPr>
          <xdr:spPr bwMode="auto">
            <a:xfrm>
              <a:off x="0" y="1031"/>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46" name="Text Box 30">
              <a:extLst>
                <a:ext uri="{FF2B5EF4-FFF2-40B4-BE49-F238E27FC236}">
                  <a16:creationId xmlns:a16="http://schemas.microsoft.com/office/drawing/2014/main" id="{00000000-0008-0000-0300-00001E240000}"/>
                </a:ext>
              </a:extLst>
            </xdr:cNvPr>
            <xdr:cNvSpPr txBox="1">
              <a:spLocks noChangeArrowheads="1"/>
            </xdr:cNvSpPr>
          </xdr:nvSpPr>
          <xdr:spPr bwMode="auto">
            <a:xfrm>
              <a:off x="2" y="1032"/>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8</a:t>
              </a:r>
              <a:endParaRPr lang="de-CH"/>
            </a:p>
          </xdr:txBody>
        </xdr:sp>
      </xdr:grpSp>
      <xdr:grpSp>
        <xdr:nvGrpSpPr>
          <xdr:cNvPr id="26191" name="Group 98">
            <a:extLst>
              <a:ext uri="{FF2B5EF4-FFF2-40B4-BE49-F238E27FC236}">
                <a16:creationId xmlns:a16="http://schemas.microsoft.com/office/drawing/2014/main" id="{00000000-0008-0000-0300-00004F660000}"/>
              </a:ext>
            </a:extLst>
          </xdr:cNvPr>
          <xdr:cNvGrpSpPr>
            <a:grpSpLocks/>
          </xdr:cNvGrpSpPr>
        </xdr:nvGrpSpPr>
        <xdr:grpSpPr bwMode="auto">
          <a:xfrm>
            <a:off x="8" y="1048"/>
            <a:ext cx="29" cy="29"/>
            <a:chOff x="0" y="1137"/>
            <a:chExt cx="29" cy="29"/>
          </a:xfrm>
        </xdr:grpSpPr>
        <xdr:sp macro="" textlink="">
          <xdr:nvSpPr>
            <xdr:cNvPr id="26201" name="Oval 32">
              <a:extLst>
                <a:ext uri="{FF2B5EF4-FFF2-40B4-BE49-F238E27FC236}">
                  <a16:creationId xmlns:a16="http://schemas.microsoft.com/office/drawing/2014/main" id="{00000000-0008-0000-0300-000059660000}"/>
                </a:ext>
              </a:extLst>
            </xdr:cNvPr>
            <xdr:cNvSpPr>
              <a:spLocks noChangeArrowheads="1"/>
            </xdr:cNvSpPr>
          </xdr:nvSpPr>
          <xdr:spPr bwMode="auto">
            <a:xfrm>
              <a:off x="0" y="1138"/>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49" name="Text Box 33">
              <a:extLst>
                <a:ext uri="{FF2B5EF4-FFF2-40B4-BE49-F238E27FC236}">
                  <a16:creationId xmlns:a16="http://schemas.microsoft.com/office/drawing/2014/main" id="{00000000-0008-0000-0300-000021240000}"/>
                </a:ext>
              </a:extLst>
            </xdr:cNvPr>
            <xdr:cNvSpPr txBox="1">
              <a:spLocks noChangeArrowheads="1"/>
            </xdr:cNvSpPr>
          </xdr:nvSpPr>
          <xdr:spPr bwMode="auto">
            <a:xfrm>
              <a:off x="0" y="1137"/>
              <a:ext cx="29" cy="29"/>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10</a:t>
              </a:r>
              <a:endParaRPr lang="de-CH"/>
            </a:p>
          </xdr:txBody>
        </xdr:sp>
      </xdr:grpSp>
      <xdr:grpSp>
        <xdr:nvGrpSpPr>
          <xdr:cNvPr id="26192" name="Group 102">
            <a:extLst>
              <a:ext uri="{FF2B5EF4-FFF2-40B4-BE49-F238E27FC236}">
                <a16:creationId xmlns:a16="http://schemas.microsoft.com/office/drawing/2014/main" id="{00000000-0008-0000-0300-000050660000}"/>
              </a:ext>
            </a:extLst>
          </xdr:cNvPr>
          <xdr:cNvGrpSpPr>
            <a:grpSpLocks/>
          </xdr:cNvGrpSpPr>
        </xdr:nvGrpSpPr>
        <xdr:grpSpPr bwMode="auto">
          <a:xfrm>
            <a:off x="8" y="1095"/>
            <a:ext cx="29" cy="27"/>
            <a:chOff x="0" y="1184"/>
            <a:chExt cx="29" cy="27"/>
          </a:xfrm>
        </xdr:grpSpPr>
        <xdr:sp macro="" textlink="">
          <xdr:nvSpPr>
            <xdr:cNvPr id="26199" name="Oval 35">
              <a:extLst>
                <a:ext uri="{FF2B5EF4-FFF2-40B4-BE49-F238E27FC236}">
                  <a16:creationId xmlns:a16="http://schemas.microsoft.com/office/drawing/2014/main" id="{00000000-0008-0000-0300-000057660000}"/>
                </a:ext>
              </a:extLst>
            </xdr:cNvPr>
            <xdr:cNvSpPr>
              <a:spLocks noChangeArrowheads="1"/>
            </xdr:cNvSpPr>
          </xdr:nvSpPr>
          <xdr:spPr bwMode="auto">
            <a:xfrm>
              <a:off x="0" y="1184"/>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52" name="Text Box 36">
              <a:extLst>
                <a:ext uri="{FF2B5EF4-FFF2-40B4-BE49-F238E27FC236}">
                  <a16:creationId xmlns:a16="http://schemas.microsoft.com/office/drawing/2014/main" id="{00000000-0008-0000-0300-000024240000}"/>
                </a:ext>
              </a:extLst>
            </xdr:cNvPr>
            <xdr:cNvSpPr txBox="1">
              <a:spLocks noChangeArrowheads="1"/>
            </xdr:cNvSpPr>
          </xdr:nvSpPr>
          <xdr:spPr bwMode="auto">
            <a:xfrm>
              <a:off x="0" y="1185"/>
              <a:ext cx="29"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11</a:t>
              </a:r>
              <a:endParaRPr lang="de-CH"/>
            </a:p>
          </xdr:txBody>
        </xdr:sp>
      </xdr:grpSp>
      <xdr:grpSp>
        <xdr:nvGrpSpPr>
          <xdr:cNvPr id="26193" name="Group 74">
            <a:extLst>
              <a:ext uri="{FF2B5EF4-FFF2-40B4-BE49-F238E27FC236}">
                <a16:creationId xmlns:a16="http://schemas.microsoft.com/office/drawing/2014/main" id="{00000000-0008-0000-0300-000051660000}"/>
              </a:ext>
            </a:extLst>
          </xdr:cNvPr>
          <xdr:cNvGrpSpPr>
            <a:grpSpLocks/>
          </xdr:cNvGrpSpPr>
        </xdr:nvGrpSpPr>
        <xdr:grpSpPr bwMode="auto">
          <a:xfrm>
            <a:off x="8" y="722"/>
            <a:ext cx="27" cy="27"/>
            <a:chOff x="0" y="811"/>
            <a:chExt cx="27" cy="27"/>
          </a:xfrm>
        </xdr:grpSpPr>
        <xdr:sp macro="" textlink="">
          <xdr:nvSpPr>
            <xdr:cNvPr id="26197" name="Oval 38">
              <a:extLst>
                <a:ext uri="{FF2B5EF4-FFF2-40B4-BE49-F238E27FC236}">
                  <a16:creationId xmlns:a16="http://schemas.microsoft.com/office/drawing/2014/main" id="{00000000-0008-0000-0300-000055660000}"/>
                </a:ext>
              </a:extLst>
            </xdr:cNvPr>
            <xdr:cNvSpPr>
              <a:spLocks noChangeArrowheads="1"/>
            </xdr:cNvSpPr>
          </xdr:nvSpPr>
          <xdr:spPr bwMode="auto">
            <a:xfrm>
              <a:off x="0" y="811"/>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55" name="Text Box 39">
              <a:extLst>
                <a:ext uri="{FF2B5EF4-FFF2-40B4-BE49-F238E27FC236}">
                  <a16:creationId xmlns:a16="http://schemas.microsoft.com/office/drawing/2014/main" id="{00000000-0008-0000-0300-000027240000}"/>
                </a:ext>
              </a:extLst>
            </xdr:cNvPr>
            <xdr:cNvSpPr txBox="1">
              <a:spLocks noChangeArrowheads="1"/>
            </xdr:cNvSpPr>
          </xdr:nvSpPr>
          <xdr:spPr bwMode="auto">
            <a:xfrm>
              <a:off x="2" y="812"/>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4</a:t>
              </a:r>
              <a:endParaRPr lang="de-CH"/>
            </a:p>
          </xdr:txBody>
        </xdr:sp>
      </xdr:grpSp>
      <xdr:grpSp>
        <xdr:nvGrpSpPr>
          <xdr:cNvPr id="26194" name="Group 82">
            <a:extLst>
              <a:ext uri="{FF2B5EF4-FFF2-40B4-BE49-F238E27FC236}">
                <a16:creationId xmlns:a16="http://schemas.microsoft.com/office/drawing/2014/main" id="{00000000-0008-0000-0300-000052660000}"/>
              </a:ext>
            </a:extLst>
          </xdr:cNvPr>
          <xdr:cNvGrpSpPr>
            <a:grpSpLocks/>
          </xdr:cNvGrpSpPr>
        </xdr:nvGrpSpPr>
        <xdr:grpSpPr bwMode="auto">
          <a:xfrm>
            <a:off x="8" y="837"/>
            <a:ext cx="27" cy="27"/>
            <a:chOff x="0" y="926"/>
            <a:chExt cx="27" cy="27"/>
          </a:xfrm>
        </xdr:grpSpPr>
        <xdr:sp macro="" textlink="">
          <xdr:nvSpPr>
            <xdr:cNvPr id="26195" name="Oval 41">
              <a:extLst>
                <a:ext uri="{FF2B5EF4-FFF2-40B4-BE49-F238E27FC236}">
                  <a16:creationId xmlns:a16="http://schemas.microsoft.com/office/drawing/2014/main" id="{00000000-0008-0000-0300-000053660000}"/>
                </a:ext>
              </a:extLst>
            </xdr:cNvPr>
            <xdr:cNvSpPr>
              <a:spLocks noChangeArrowheads="1"/>
            </xdr:cNvSpPr>
          </xdr:nvSpPr>
          <xdr:spPr bwMode="auto">
            <a:xfrm>
              <a:off x="0" y="926"/>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58" name="Text Box 42">
              <a:extLst>
                <a:ext uri="{FF2B5EF4-FFF2-40B4-BE49-F238E27FC236}">
                  <a16:creationId xmlns:a16="http://schemas.microsoft.com/office/drawing/2014/main" id="{00000000-0008-0000-0300-00002A240000}"/>
                </a:ext>
              </a:extLst>
            </xdr:cNvPr>
            <xdr:cNvSpPr txBox="1">
              <a:spLocks noChangeArrowheads="1"/>
            </xdr:cNvSpPr>
          </xdr:nvSpPr>
          <xdr:spPr bwMode="auto">
            <a:xfrm>
              <a:off x="2" y="927"/>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6</a:t>
              </a:r>
              <a:endParaRPr lang="de-CH"/>
            </a:p>
          </xdr:txBody>
        </xdr:sp>
      </xdr:grpSp>
    </xdr:grpSp>
    <xdr:clientData/>
  </xdr:twoCellAnchor>
  <xdr:twoCellAnchor>
    <xdr:from>
      <xdr:col>0</xdr:col>
      <xdr:colOff>78740</xdr:colOff>
      <xdr:row>7</xdr:row>
      <xdr:rowOff>52070</xdr:rowOff>
    </xdr:from>
    <xdr:to>
      <xdr:col>2</xdr:col>
      <xdr:colOff>4544163</xdr:colOff>
      <xdr:row>9</xdr:row>
      <xdr:rowOff>336677</xdr:rowOff>
    </xdr:to>
    <xdr:sp macro="" textlink="">
      <xdr:nvSpPr>
        <xdr:cNvPr id="9271" name="Text Box 55">
          <a:extLst>
            <a:ext uri="{FF2B5EF4-FFF2-40B4-BE49-F238E27FC236}">
              <a16:creationId xmlns:a16="http://schemas.microsoft.com/office/drawing/2014/main" id="{00000000-0008-0000-0300-000037240000}"/>
            </a:ext>
          </a:extLst>
        </xdr:cNvPr>
        <xdr:cNvSpPr txBox="1">
          <a:spLocks noChangeArrowheads="1"/>
        </xdr:cNvSpPr>
      </xdr:nvSpPr>
      <xdr:spPr bwMode="auto">
        <a:xfrm>
          <a:off x="76200" y="4200525"/>
          <a:ext cx="4886325" cy="1143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de-CH" sz="1200" b="1" i="0" u="none" strike="noStrike" baseline="0">
              <a:solidFill>
                <a:srgbClr val="000000"/>
              </a:solidFill>
              <a:latin typeface="Arial"/>
              <a:cs typeface="Arial"/>
            </a:rPr>
            <a:t>Réalisation du calcul de temps de marche:</a:t>
          </a:r>
          <a:endParaRPr lang="de-CH" sz="1200" b="0" i="0" u="none" strike="noStrike" baseline="0">
            <a:solidFill>
              <a:srgbClr val="000000"/>
            </a:solidFill>
            <a:latin typeface="Arial"/>
            <a:cs typeface="Arial"/>
          </a:endParaRP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              Ces champs peuvent être remplis.</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              Ces champs ne peuvent pas être changés..</a:t>
          </a:r>
        </a:p>
        <a:p>
          <a:pPr algn="l" rtl="0">
            <a:defRPr sz="1000"/>
          </a:pPr>
          <a:r>
            <a:rPr lang="de-CH" sz="1200" b="0" i="0" u="none" strike="noStrike" baseline="0">
              <a:solidFill>
                <a:srgbClr val="000000"/>
              </a:solidFill>
              <a:latin typeface="Arial"/>
              <a:cs typeface="Arial"/>
            </a:rPr>
            <a:t>              </a:t>
          </a:r>
          <a:endParaRPr lang="de-CH"/>
        </a:p>
      </xdr:txBody>
    </xdr:sp>
    <xdr:clientData/>
  </xdr:twoCellAnchor>
  <xdr:twoCellAnchor>
    <xdr:from>
      <xdr:col>0</xdr:col>
      <xdr:colOff>129540</xdr:colOff>
      <xdr:row>8</xdr:row>
      <xdr:rowOff>129540</xdr:rowOff>
    </xdr:from>
    <xdr:to>
      <xdr:col>1</xdr:col>
      <xdr:colOff>160020</xdr:colOff>
      <xdr:row>9</xdr:row>
      <xdr:rowOff>114300</xdr:rowOff>
    </xdr:to>
    <xdr:sp macro="" textlink="">
      <xdr:nvSpPr>
        <xdr:cNvPr id="26144" name="Rectangle 116">
          <a:extLst>
            <a:ext uri="{FF2B5EF4-FFF2-40B4-BE49-F238E27FC236}">
              <a16:creationId xmlns:a16="http://schemas.microsoft.com/office/drawing/2014/main" id="{00000000-0008-0000-0300-000020660000}"/>
            </a:ext>
          </a:extLst>
        </xdr:cNvPr>
        <xdr:cNvSpPr>
          <a:spLocks noChangeArrowheads="1"/>
        </xdr:cNvSpPr>
      </xdr:nvSpPr>
      <xdr:spPr bwMode="auto">
        <a:xfrm>
          <a:off x="129540" y="4945380"/>
          <a:ext cx="327660" cy="1752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129540</xdr:colOff>
      <xdr:row>7</xdr:row>
      <xdr:rowOff>434340</xdr:rowOff>
    </xdr:from>
    <xdr:to>
      <xdr:col>1</xdr:col>
      <xdr:colOff>160020</xdr:colOff>
      <xdr:row>7</xdr:row>
      <xdr:rowOff>609600</xdr:rowOff>
    </xdr:to>
    <xdr:sp macro="" textlink="">
      <xdr:nvSpPr>
        <xdr:cNvPr id="26145" name="Rectangle 117">
          <a:extLst>
            <a:ext uri="{FF2B5EF4-FFF2-40B4-BE49-F238E27FC236}">
              <a16:creationId xmlns:a16="http://schemas.microsoft.com/office/drawing/2014/main" id="{00000000-0008-0000-0300-000021660000}"/>
            </a:ext>
          </a:extLst>
        </xdr:cNvPr>
        <xdr:cNvSpPr>
          <a:spLocks noChangeArrowheads="1"/>
        </xdr:cNvSpPr>
      </xdr:nvSpPr>
      <xdr:spPr bwMode="auto">
        <a:xfrm>
          <a:off x="129540" y="4564380"/>
          <a:ext cx="327660" cy="17526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22860</xdr:colOff>
      <xdr:row>5</xdr:row>
      <xdr:rowOff>137160</xdr:rowOff>
    </xdr:from>
    <xdr:to>
      <xdr:col>2</xdr:col>
      <xdr:colOff>289560</xdr:colOff>
      <xdr:row>5</xdr:row>
      <xdr:rowOff>388620</xdr:rowOff>
    </xdr:to>
    <xdr:grpSp>
      <xdr:nvGrpSpPr>
        <xdr:cNvPr id="26146" name="Group 63">
          <a:extLst>
            <a:ext uri="{FF2B5EF4-FFF2-40B4-BE49-F238E27FC236}">
              <a16:creationId xmlns:a16="http://schemas.microsoft.com/office/drawing/2014/main" id="{00000000-0008-0000-0300-000022660000}"/>
            </a:ext>
          </a:extLst>
        </xdr:cNvPr>
        <xdr:cNvGrpSpPr>
          <a:grpSpLocks/>
        </xdr:cNvGrpSpPr>
      </xdr:nvGrpSpPr>
      <xdr:grpSpPr bwMode="auto">
        <a:xfrm>
          <a:off x="567146" y="2545624"/>
          <a:ext cx="266700" cy="251460"/>
          <a:chOff x="0" y="562"/>
          <a:chExt cx="27" cy="27"/>
        </a:xfrm>
      </xdr:grpSpPr>
      <xdr:sp macro="" textlink="">
        <xdr:nvSpPr>
          <xdr:cNvPr id="26180" name="Oval 64">
            <a:extLst>
              <a:ext uri="{FF2B5EF4-FFF2-40B4-BE49-F238E27FC236}">
                <a16:creationId xmlns:a16="http://schemas.microsoft.com/office/drawing/2014/main" id="{00000000-0008-0000-0300-000044660000}"/>
              </a:ext>
            </a:extLst>
          </xdr:cNvPr>
          <xdr:cNvSpPr>
            <a:spLocks noChangeArrowheads="1"/>
          </xdr:cNvSpPr>
        </xdr:nvSpPr>
        <xdr:spPr bwMode="auto">
          <a:xfrm>
            <a:off x="0" y="56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38" name="Text Box 65">
            <a:extLst>
              <a:ext uri="{FF2B5EF4-FFF2-40B4-BE49-F238E27FC236}">
                <a16:creationId xmlns:a16="http://schemas.microsoft.com/office/drawing/2014/main" id="{00000000-0008-0000-0300-00008A000000}"/>
              </a:ext>
            </a:extLst>
          </xdr:cNvPr>
          <xdr:cNvSpPr txBox="1">
            <a:spLocks noChangeArrowheads="1"/>
          </xdr:cNvSpPr>
        </xdr:nvSpPr>
        <xdr:spPr bwMode="auto">
          <a:xfrm>
            <a:off x="2" y="563"/>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a:t>
            </a:r>
            <a:endParaRPr lang="de-CH"/>
          </a:p>
        </xdr:txBody>
      </xdr:sp>
    </xdr:grpSp>
    <xdr:clientData/>
  </xdr:twoCellAnchor>
  <xdr:twoCellAnchor>
    <xdr:from>
      <xdr:col>2</xdr:col>
      <xdr:colOff>1287780</xdr:colOff>
      <xdr:row>5</xdr:row>
      <xdr:rowOff>137160</xdr:rowOff>
    </xdr:from>
    <xdr:to>
      <xdr:col>2</xdr:col>
      <xdr:colOff>1554480</xdr:colOff>
      <xdr:row>5</xdr:row>
      <xdr:rowOff>388620</xdr:rowOff>
    </xdr:to>
    <xdr:grpSp>
      <xdr:nvGrpSpPr>
        <xdr:cNvPr id="26147" name="Group 67">
          <a:extLst>
            <a:ext uri="{FF2B5EF4-FFF2-40B4-BE49-F238E27FC236}">
              <a16:creationId xmlns:a16="http://schemas.microsoft.com/office/drawing/2014/main" id="{00000000-0008-0000-0300-000023660000}"/>
            </a:ext>
          </a:extLst>
        </xdr:cNvPr>
        <xdr:cNvGrpSpPr>
          <a:grpSpLocks/>
        </xdr:cNvGrpSpPr>
      </xdr:nvGrpSpPr>
      <xdr:grpSpPr bwMode="auto">
        <a:xfrm>
          <a:off x="1832066" y="2545624"/>
          <a:ext cx="266700" cy="251460"/>
          <a:chOff x="0" y="623"/>
          <a:chExt cx="27" cy="27"/>
        </a:xfrm>
      </xdr:grpSpPr>
      <xdr:sp macro="" textlink="">
        <xdr:nvSpPr>
          <xdr:cNvPr id="26178" name="Oval 68">
            <a:extLst>
              <a:ext uri="{FF2B5EF4-FFF2-40B4-BE49-F238E27FC236}">
                <a16:creationId xmlns:a16="http://schemas.microsoft.com/office/drawing/2014/main" id="{00000000-0008-0000-0300-000042660000}"/>
              </a:ext>
            </a:extLst>
          </xdr:cNvPr>
          <xdr:cNvSpPr>
            <a:spLocks noChangeArrowheads="1"/>
          </xdr:cNvSpPr>
        </xdr:nvSpPr>
        <xdr:spPr bwMode="auto">
          <a:xfrm>
            <a:off x="0" y="62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41" name="Text Box 69">
            <a:extLst>
              <a:ext uri="{FF2B5EF4-FFF2-40B4-BE49-F238E27FC236}">
                <a16:creationId xmlns:a16="http://schemas.microsoft.com/office/drawing/2014/main" id="{00000000-0008-0000-0300-00008D000000}"/>
              </a:ext>
            </a:extLst>
          </xdr:cNvPr>
          <xdr:cNvSpPr txBox="1">
            <a:spLocks noChangeArrowheads="1"/>
          </xdr:cNvSpPr>
        </xdr:nvSpPr>
        <xdr:spPr bwMode="auto">
          <a:xfrm>
            <a:off x="2" y="624"/>
            <a:ext cx="24" cy="26"/>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2</a:t>
            </a:r>
            <a:endParaRPr lang="de-CH"/>
          </a:p>
        </xdr:txBody>
      </xdr:sp>
    </xdr:grpSp>
    <xdr:clientData/>
  </xdr:twoCellAnchor>
  <xdr:twoCellAnchor>
    <xdr:from>
      <xdr:col>2</xdr:col>
      <xdr:colOff>1714500</xdr:colOff>
      <xdr:row>4</xdr:row>
      <xdr:rowOff>99060</xdr:rowOff>
    </xdr:from>
    <xdr:to>
      <xdr:col>2</xdr:col>
      <xdr:colOff>1981200</xdr:colOff>
      <xdr:row>4</xdr:row>
      <xdr:rowOff>350520</xdr:rowOff>
    </xdr:to>
    <xdr:grpSp>
      <xdr:nvGrpSpPr>
        <xdr:cNvPr id="26148" name="Group 71">
          <a:extLst>
            <a:ext uri="{FF2B5EF4-FFF2-40B4-BE49-F238E27FC236}">
              <a16:creationId xmlns:a16="http://schemas.microsoft.com/office/drawing/2014/main" id="{00000000-0008-0000-0300-000024660000}"/>
            </a:ext>
          </a:extLst>
        </xdr:cNvPr>
        <xdr:cNvGrpSpPr>
          <a:grpSpLocks/>
        </xdr:cNvGrpSpPr>
      </xdr:nvGrpSpPr>
      <xdr:grpSpPr bwMode="auto">
        <a:xfrm>
          <a:off x="2258786" y="2126524"/>
          <a:ext cx="266700" cy="251460"/>
          <a:chOff x="0" y="723"/>
          <a:chExt cx="27" cy="27"/>
        </a:xfrm>
      </xdr:grpSpPr>
      <xdr:sp macro="" textlink="">
        <xdr:nvSpPr>
          <xdr:cNvPr id="26176" name="Oval 72">
            <a:extLst>
              <a:ext uri="{FF2B5EF4-FFF2-40B4-BE49-F238E27FC236}">
                <a16:creationId xmlns:a16="http://schemas.microsoft.com/office/drawing/2014/main" id="{00000000-0008-0000-0300-000040660000}"/>
              </a:ext>
            </a:extLst>
          </xdr:cNvPr>
          <xdr:cNvSpPr>
            <a:spLocks noChangeArrowheads="1"/>
          </xdr:cNvSpPr>
        </xdr:nvSpPr>
        <xdr:spPr bwMode="auto">
          <a:xfrm>
            <a:off x="0" y="72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44" name="Text Box 73">
            <a:extLst>
              <a:ext uri="{FF2B5EF4-FFF2-40B4-BE49-F238E27FC236}">
                <a16:creationId xmlns:a16="http://schemas.microsoft.com/office/drawing/2014/main" id="{00000000-0008-0000-0300-000090000000}"/>
              </a:ext>
            </a:extLst>
          </xdr:cNvPr>
          <xdr:cNvSpPr txBox="1">
            <a:spLocks noChangeArrowheads="1"/>
          </xdr:cNvSpPr>
        </xdr:nvSpPr>
        <xdr:spPr bwMode="auto">
          <a:xfrm>
            <a:off x="2" y="724"/>
            <a:ext cx="24" cy="25"/>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3</a:t>
            </a:r>
            <a:endParaRPr lang="de-CH"/>
          </a:p>
        </xdr:txBody>
      </xdr:sp>
    </xdr:grpSp>
    <xdr:clientData/>
  </xdr:twoCellAnchor>
  <xdr:twoCellAnchor>
    <xdr:from>
      <xdr:col>2</xdr:col>
      <xdr:colOff>2133600</xdr:colOff>
      <xdr:row>4</xdr:row>
      <xdr:rowOff>99060</xdr:rowOff>
    </xdr:from>
    <xdr:to>
      <xdr:col>2</xdr:col>
      <xdr:colOff>2400300</xdr:colOff>
      <xdr:row>4</xdr:row>
      <xdr:rowOff>350520</xdr:rowOff>
    </xdr:to>
    <xdr:grpSp>
      <xdr:nvGrpSpPr>
        <xdr:cNvPr id="26149" name="Group 75">
          <a:extLst>
            <a:ext uri="{FF2B5EF4-FFF2-40B4-BE49-F238E27FC236}">
              <a16:creationId xmlns:a16="http://schemas.microsoft.com/office/drawing/2014/main" id="{00000000-0008-0000-0300-000025660000}"/>
            </a:ext>
          </a:extLst>
        </xdr:cNvPr>
        <xdr:cNvGrpSpPr>
          <a:grpSpLocks/>
        </xdr:cNvGrpSpPr>
      </xdr:nvGrpSpPr>
      <xdr:grpSpPr bwMode="auto">
        <a:xfrm>
          <a:off x="2677886" y="2126524"/>
          <a:ext cx="266700" cy="251460"/>
          <a:chOff x="0" y="803"/>
          <a:chExt cx="27" cy="27"/>
        </a:xfrm>
      </xdr:grpSpPr>
      <xdr:sp macro="" textlink="">
        <xdr:nvSpPr>
          <xdr:cNvPr id="26174" name="Oval 76">
            <a:extLst>
              <a:ext uri="{FF2B5EF4-FFF2-40B4-BE49-F238E27FC236}">
                <a16:creationId xmlns:a16="http://schemas.microsoft.com/office/drawing/2014/main" id="{00000000-0008-0000-0300-00003E660000}"/>
              </a:ext>
            </a:extLst>
          </xdr:cNvPr>
          <xdr:cNvSpPr>
            <a:spLocks noChangeArrowheads="1"/>
          </xdr:cNvSpPr>
        </xdr:nvSpPr>
        <xdr:spPr bwMode="auto">
          <a:xfrm>
            <a:off x="0" y="80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47" name="Text Box 77">
            <a:extLst>
              <a:ext uri="{FF2B5EF4-FFF2-40B4-BE49-F238E27FC236}">
                <a16:creationId xmlns:a16="http://schemas.microsoft.com/office/drawing/2014/main" id="{00000000-0008-0000-0300-000093000000}"/>
              </a:ext>
            </a:extLst>
          </xdr:cNvPr>
          <xdr:cNvSpPr txBox="1">
            <a:spLocks noChangeArrowheads="1"/>
          </xdr:cNvSpPr>
        </xdr:nvSpPr>
        <xdr:spPr bwMode="auto">
          <a:xfrm>
            <a:off x="2" y="804"/>
            <a:ext cx="24" cy="25"/>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4</a:t>
            </a:r>
            <a:endParaRPr lang="de-CH"/>
          </a:p>
        </xdr:txBody>
      </xdr:sp>
    </xdr:grpSp>
    <xdr:clientData/>
  </xdr:twoCellAnchor>
  <xdr:twoCellAnchor>
    <xdr:from>
      <xdr:col>2</xdr:col>
      <xdr:colOff>2552700</xdr:colOff>
      <xdr:row>4</xdr:row>
      <xdr:rowOff>99060</xdr:rowOff>
    </xdr:from>
    <xdr:to>
      <xdr:col>2</xdr:col>
      <xdr:colOff>2819400</xdr:colOff>
      <xdr:row>4</xdr:row>
      <xdr:rowOff>350520</xdr:rowOff>
    </xdr:to>
    <xdr:grpSp>
      <xdr:nvGrpSpPr>
        <xdr:cNvPr id="26150" name="Group 79">
          <a:extLst>
            <a:ext uri="{FF2B5EF4-FFF2-40B4-BE49-F238E27FC236}">
              <a16:creationId xmlns:a16="http://schemas.microsoft.com/office/drawing/2014/main" id="{00000000-0008-0000-0300-000026660000}"/>
            </a:ext>
          </a:extLst>
        </xdr:cNvPr>
        <xdr:cNvGrpSpPr>
          <a:grpSpLocks/>
        </xdr:cNvGrpSpPr>
      </xdr:nvGrpSpPr>
      <xdr:grpSpPr bwMode="auto">
        <a:xfrm>
          <a:off x="3096986" y="2126524"/>
          <a:ext cx="266700" cy="251460"/>
          <a:chOff x="0" y="863"/>
          <a:chExt cx="27" cy="27"/>
        </a:xfrm>
      </xdr:grpSpPr>
      <xdr:sp macro="" textlink="">
        <xdr:nvSpPr>
          <xdr:cNvPr id="26172" name="Oval 80">
            <a:extLst>
              <a:ext uri="{FF2B5EF4-FFF2-40B4-BE49-F238E27FC236}">
                <a16:creationId xmlns:a16="http://schemas.microsoft.com/office/drawing/2014/main" id="{00000000-0008-0000-0300-00003C660000}"/>
              </a:ext>
            </a:extLst>
          </xdr:cNvPr>
          <xdr:cNvSpPr>
            <a:spLocks noChangeArrowheads="1"/>
          </xdr:cNvSpPr>
        </xdr:nvSpPr>
        <xdr:spPr bwMode="auto">
          <a:xfrm>
            <a:off x="0" y="86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0" name="Text Box 81">
            <a:extLst>
              <a:ext uri="{FF2B5EF4-FFF2-40B4-BE49-F238E27FC236}">
                <a16:creationId xmlns:a16="http://schemas.microsoft.com/office/drawing/2014/main" id="{00000000-0008-0000-0300-000096000000}"/>
              </a:ext>
            </a:extLst>
          </xdr:cNvPr>
          <xdr:cNvSpPr txBox="1">
            <a:spLocks noChangeArrowheads="1"/>
          </xdr:cNvSpPr>
        </xdr:nvSpPr>
        <xdr:spPr bwMode="auto">
          <a:xfrm>
            <a:off x="2" y="864"/>
            <a:ext cx="24" cy="25"/>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5</a:t>
            </a:r>
            <a:endParaRPr lang="de-CH"/>
          </a:p>
        </xdr:txBody>
      </xdr:sp>
    </xdr:grpSp>
    <xdr:clientData/>
  </xdr:twoCellAnchor>
  <xdr:twoCellAnchor>
    <xdr:from>
      <xdr:col>2</xdr:col>
      <xdr:colOff>2994660</xdr:colOff>
      <xdr:row>4</xdr:row>
      <xdr:rowOff>99060</xdr:rowOff>
    </xdr:from>
    <xdr:to>
      <xdr:col>2</xdr:col>
      <xdr:colOff>3261360</xdr:colOff>
      <xdr:row>4</xdr:row>
      <xdr:rowOff>350520</xdr:rowOff>
    </xdr:to>
    <xdr:grpSp>
      <xdr:nvGrpSpPr>
        <xdr:cNvPr id="26151" name="Group 83">
          <a:extLst>
            <a:ext uri="{FF2B5EF4-FFF2-40B4-BE49-F238E27FC236}">
              <a16:creationId xmlns:a16="http://schemas.microsoft.com/office/drawing/2014/main" id="{00000000-0008-0000-0300-000027660000}"/>
            </a:ext>
          </a:extLst>
        </xdr:cNvPr>
        <xdr:cNvGrpSpPr>
          <a:grpSpLocks/>
        </xdr:cNvGrpSpPr>
      </xdr:nvGrpSpPr>
      <xdr:grpSpPr bwMode="auto">
        <a:xfrm>
          <a:off x="3538946" y="2126524"/>
          <a:ext cx="266700" cy="251460"/>
          <a:chOff x="0" y="922"/>
          <a:chExt cx="27" cy="27"/>
        </a:xfrm>
      </xdr:grpSpPr>
      <xdr:sp macro="" textlink="">
        <xdr:nvSpPr>
          <xdr:cNvPr id="26170" name="Oval 84">
            <a:extLst>
              <a:ext uri="{FF2B5EF4-FFF2-40B4-BE49-F238E27FC236}">
                <a16:creationId xmlns:a16="http://schemas.microsoft.com/office/drawing/2014/main" id="{00000000-0008-0000-0300-00003A660000}"/>
              </a:ext>
            </a:extLst>
          </xdr:cNvPr>
          <xdr:cNvSpPr>
            <a:spLocks noChangeArrowheads="1"/>
          </xdr:cNvSpPr>
        </xdr:nvSpPr>
        <xdr:spPr bwMode="auto">
          <a:xfrm>
            <a:off x="0" y="92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3" name="Text Box 85">
            <a:extLst>
              <a:ext uri="{FF2B5EF4-FFF2-40B4-BE49-F238E27FC236}">
                <a16:creationId xmlns:a16="http://schemas.microsoft.com/office/drawing/2014/main" id="{00000000-0008-0000-0300-000099000000}"/>
              </a:ext>
            </a:extLst>
          </xdr:cNvPr>
          <xdr:cNvSpPr txBox="1">
            <a:spLocks noChangeArrowheads="1"/>
          </xdr:cNvSpPr>
        </xdr:nvSpPr>
        <xdr:spPr bwMode="auto">
          <a:xfrm>
            <a:off x="2" y="923"/>
            <a:ext cx="24" cy="25"/>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6</a:t>
            </a:r>
            <a:endParaRPr lang="de-CH"/>
          </a:p>
        </xdr:txBody>
      </xdr:sp>
    </xdr:grpSp>
    <xdr:clientData/>
  </xdr:twoCellAnchor>
  <xdr:twoCellAnchor>
    <xdr:from>
      <xdr:col>2</xdr:col>
      <xdr:colOff>3451860</xdr:colOff>
      <xdr:row>4</xdr:row>
      <xdr:rowOff>99060</xdr:rowOff>
    </xdr:from>
    <xdr:to>
      <xdr:col>2</xdr:col>
      <xdr:colOff>3703320</xdr:colOff>
      <xdr:row>4</xdr:row>
      <xdr:rowOff>350520</xdr:rowOff>
    </xdr:to>
    <xdr:grpSp>
      <xdr:nvGrpSpPr>
        <xdr:cNvPr id="26152" name="Group 87">
          <a:extLst>
            <a:ext uri="{FF2B5EF4-FFF2-40B4-BE49-F238E27FC236}">
              <a16:creationId xmlns:a16="http://schemas.microsoft.com/office/drawing/2014/main" id="{00000000-0008-0000-0300-000028660000}"/>
            </a:ext>
          </a:extLst>
        </xdr:cNvPr>
        <xdr:cNvGrpSpPr>
          <a:grpSpLocks/>
        </xdr:cNvGrpSpPr>
      </xdr:nvGrpSpPr>
      <xdr:grpSpPr bwMode="auto">
        <a:xfrm>
          <a:off x="3996146" y="2126524"/>
          <a:ext cx="251460" cy="251460"/>
          <a:chOff x="0" y="982"/>
          <a:chExt cx="27" cy="27"/>
        </a:xfrm>
      </xdr:grpSpPr>
      <xdr:sp macro="" textlink="">
        <xdr:nvSpPr>
          <xdr:cNvPr id="26168" name="Oval 88">
            <a:extLst>
              <a:ext uri="{FF2B5EF4-FFF2-40B4-BE49-F238E27FC236}">
                <a16:creationId xmlns:a16="http://schemas.microsoft.com/office/drawing/2014/main" id="{00000000-0008-0000-0300-000038660000}"/>
              </a:ext>
            </a:extLst>
          </xdr:cNvPr>
          <xdr:cNvSpPr>
            <a:spLocks noChangeArrowheads="1"/>
          </xdr:cNvSpPr>
        </xdr:nvSpPr>
        <xdr:spPr bwMode="auto">
          <a:xfrm>
            <a:off x="0" y="98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6" name="Text Box 89">
            <a:extLst>
              <a:ext uri="{FF2B5EF4-FFF2-40B4-BE49-F238E27FC236}">
                <a16:creationId xmlns:a16="http://schemas.microsoft.com/office/drawing/2014/main" id="{00000000-0008-0000-0300-00009C000000}"/>
              </a:ext>
            </a:extLst>
          </xdr:cNvPr>
          <xdr:cNvSpPr txBox="1">
            <a:spLocks noChangeArrowheads="1"/>
          </xdr:cNvSpPr>
        </xdr:nvSpPr>
        <xdr:spPr bwMode="auto">
          <a:xfrm>
            <a:off x="3" y="983"/>
            <a:ext cx="24" cy="25"/>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7</a:t>
            </a:r>
            <a:endParaRPr lang="de-CH"/>
          </a:p>
        </xdr:txBody>
      </xdr:sp>
    </xdr:grpSp>
    <xdr:clientData/>
  </xdr:twoCellAnchor>
  <xdr:twoCellAnchor>
    <xdr:from>
      <xdr:col>2</xdr:col>
      <xdr:colOff>3863340</xdr:colOff>
      <xdr:row>4</xdr:row>
      <xdr:rowOff>99060</xdr:rowOff>
    </xdr:from>
    <xdr:to>
      <xdr:col>2</xdr:col>
      <xdr:colOff>4130040</xdr:colOff>
      <xdr:row>4</xdr:row>
      <xdr:rowOff>350520</xdr:rowOff>
    </xdr:to>
    <xdr:grpSp>
      <xdr:nvGrpSpPr>
        <xdr:cNvPr id="26153" name="Group 91">
          <a:extLst>
            <a:ext uri="{FF2B5EF4-FFF2-40B4-BE49-F238E27FC236}">
              <a16:creationId xmlns:a16="http://schemas.microsoft.com/office/drawing/2014/main" id="{00000000-0008-0000-0300-000029660000}"/>
            </a:ext>
          </a:extLst>
        </xdr:cNvPr>
        <xdr:cNvGrpSpPr>
          <a:grpSpLocks/>
        </xdr:cNvGrpSpPr>
      </xdr:nvGrpSpPr>
      <xdr:grpSpPr bwMode="auto">
        <a:xfrm>
          <a:off x="4407626" y="2126524"/>
          <a:ext cx="266700" cy="251460"/>
          <a:chOff x="0" y="1023"/>
          <a:chExt cx="27" cy="27"/>
        </a:xfrm>
      </xdr:grpSpPr>
      <xdr:sp macro="" textlink="">
        <xdr:nvSpPr>
          <xdr:cNvPr id="26166" name="Oval 92">
            <a:extLst>
              <a:ext uri="{FF2B5EF4-FFF2-40B4-BE49-F238E27FC236}">
                <a16:creationId xmlns:a16="http://schemas.microsoft.com/office/drawing/2014/main" id="{00000000-0008-0000-0300-000036660000}"/>
              </a:ext>
            </a:extLst>
          </xdr:cNvPr>
          <xdr:cNvSpPr>
            <a:spLocks noChangeArrowheads="1"/>
          </xdr:cNvSpPr>
        </xdr:nvSpPr>
        <xdr:spPr bwMode="auto">
          <a:xfrm>
            <a:off x="0" y="102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59" name="Text Box 93">
            <a:extLst>
              <a:ext uri="{FF2B5EF4-FFF2-40B4-BE49-F238E27FC236}">
                <a16:creationId xmlns:a16="http://schemas.microsoft.com/office/drawing/2014/main" id="{00000000-0008-0000-0300-00009F000000}"/>
              </a:ext>
            </a:extLst>
          </xdr:cNvPr>
          <xdr:cNvSpPr txBox="1">
            <a:spLocks noChangeArrowheads="1"/>
          </xdr:cNvSpPr>
        </xdr:nvSpPr>
        <xdr:spPr bwMode="auto">
          <a:xfrm>
            <a:off x="2" y="1024"/>
            <a:ext cx="24" cy="25"/>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8</a:t>
            </a:r>
            <a:endParaRPr lang="de-CH"/>
          </a:p>
        </xdr:txBody>
      </xdr:sp>
    </xdr:grpSp>
    <xdr:clientData/>
  </xdr:twoCellAnchor>
  <xdr:twoCellAnchor>
    <xdr:from>
      <xdr:col>2</xdr:col>
      <xdr:colOff>4297680</xdr:colOff>
      <xdr:row>4</xdr:row>
      <xdr:rowOff>99060</xdr:rowOff>
    </xdr:from>
    <xdr:to>
      <xdr:col>2</xdr:col>
      <xdr:colOff>4564380</xdr:colOff>
      <xdr:row>4</xdr:row>
      <xdr:rowOff>350520</xdr:rowOff>
    </xdr:to>
    <xdr:grpSp>
      <xdr:nvGrpSpPr>
        <xdr:cNvPr id="26154" name="Group 95">
          <a:extLst>
            <a:ext uri="{FF2B5EF4-FFF2-40B4-BE49-F238E27FC236}">
              <a16:creationId xmlns:a16="http://schemas.microsoft.com/office/drawing/2014/main" id="{00000000-0008-0000-0300-00002A660000}"/>
            </a:ext>
          </a:extLst>
        </xdr:cNvPr>
        <xdr:cNvGrpSpPr>
          <a:grpSpLocks/>
        </xdr:cNvGrpSpPr>
      </xdr:nvGrpSpPr>
      <xdr:grpSpPr bwMode="auto">
        <a:xfrm>
          <a:off x="4841966" y="2126524"/>
          <a:ext cx="266700" cy="251460"/>
          <a:chOff x="0" y="1062"/>
          <a:chExt cx="27" cy="27"/>
        </a:xfrm>
      </xdr:grpSpPr>
      <xdr:sp macro="" textlink="">
        <xdr:nvSpPr>
          <xdr:cNvPr id="26164" name="Oval 96">
            <a:extLst>
              <a:ext uri="{FF2B5EF4-FFF2-40B4-BE49-F238E27FC236}">
                <a16:creationId xmlns:a16="http://schemas.microsoft.com/office/drawing/2014/main" id="{00000000-0008-0000-0300-000034660000}"/>
              </a:ext>
            </a:extLst>
          </xdr:cNvPr>
          <xdr:cNvSpPr>
            <a:spLocks noChangeArrowheads="1"/>
          </xdr:cNvSpPr>
        </xdr:nvSpPr>
        <xdr:spPr bwMode="auto">
          <a:xfrm>
            <a:off x="0" y="106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62" name="Text Box 97">
            <a:extLst>
              <a:ext uri="{FF2B5EF4-FFF2-40B4-BE49-F238E27FC236}">
                <a16:creationId xmlns:a16="http://schemas.microsoft.com/office/drawing/2014/main" id="{00000000-0008-0000-0300-0000A2000000}"/>
              </a:ext>
            </a:extLst>
          </xdr:cNvPr>
          <xdr:cNvSpPr txBox="1">
            <a:spLocks noChangeArrowheads="1"/>
          </xdr:cNvSpPr>
        </xdr:nvSpPr>
        <xdr:spPr bwMode="auto">
          <a:xfrm>
            <a:off x="2" y="1063"/>
            <a:ext cx="24" cy="25"/>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9</a:t>
            </a:r>
            <a:endParaRPr lang="de-CH"/>
          </a:p>
        </xdr:txBody>
      </xdr:sp>
    </xdr:grpSp>
    <xdr:clientData/>
  </xdr:twoCellAnchor>
  <xdr:twoCellAnchor>
    <xdr:from>
      <xdr:col>2</xdr:col>
      <xdr:colOff>5135880</xdr:colOff>
      <xdr:row>4</xdr:row>
      <xdr:rowOff>91440</xdr:rowOff>
    </xdr:from>
    <xdr:to>
      <xdr:col>2</xdr:col>
      <xdr:colOff>5417820</xdr:colOff>
      <xdr:row>4</xdr:row>
      <xdr:rowOff>358140</xdr:rowOff>
    </xdr:to>
    <xdr:grpSp>
      <xdr:nvGrpSpPr>
        <xdr:cNvPr id="26155" name="Group 103">
          <a:extLst>
            <a:ext uri="{FF2B5EF4-FFF2-40B4-BE49-F238E27FC236}">
              <a16:creationId xmlns:a16="http://schemas.microsoft.com/office/drawing/2014/main" id="{00000000-0008-0000-0300-00002B660000}"/>
            </a:ext>
          </a:extLst>
        </xdr:cNvPr>
        <xdr:cNvGrpSpPr>
          <a:grpSpLocks/>
        </xdr:cNvGrpSpPr>
      </xdr:nvGrpSpPr>
      <xdr:grpSpPr bwMode="auto">
        <a:xfrm>
          <a:off x="5680166" y="2118904"/>
          <a:ext cx="281940" cy="266700"/>
          <a:chOff x="0" y="1182"/>
          <a:chExt cx="29" cy="28"/>
        </a:xfrm>
      </xdr:grpSpPr>
      <xdr:sp macro="" textlink="">
        <xdr:nvSpPr>
          <xdr:cNvPr id="26162" name="Oval 104">
            <a:extLst>
              <a:ext uri="{FF2B5EF4-FFF2-40B4-BE49-F238E27FC236}">
                <a16:creationId xmlns:a16="http://schemas.microsoft.com/office/drawing/2014/main" id="{00000000-0008-0000-0300-000032660000}"/>
              </a:ext>
            </a:extLst>
          </xdr:cNvPr>
          <xdr:cNvSpPr>
            <a:spLocks noChangeArrowheads="1"/>
          </xdr:cNvSpPr>
        </xdr:nvSpPr>
        <xdr:spPr bwMode="auto">
          <a:xfrm>
            <a:off x="0" y="118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65" name="Text Box 105">
            <a:extLst>
              <a:ext uri="{FF2B5EF4-FFF2-40B4-BE49-F238E27FC236}">
                <a16:creationId xmlns:a16="http://schemas.microsoft.com/office/drawing/2014/main" id="{00000000-0008-0000-0300-0000A5000000}"/>
              </a:ext>
            </a:extLst>
          </xdr:cNvPr>
          <xdr:cNvSpPr txBox="1">
            <a:spLocks noChangeArrowheads="1"/>
          </xdr:cNvSpPr>
        </xdr:nvSpPr>
        <xdr:spPr bwMode="auto">
          <a:xfrm>
            <a:off x="0" y="1185"/>
            <a:ext cx="29"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11</a:t>
            </a:r>
            <a:endParaRPr lang="de-CH"/>
          </a:p>
        </xdr:txBody>
      </xdr:sp>
    </xdr:grpSp>
    <xdr:clientData/>
  </xdr:twoCellAnchor>
  <xdr:twoCellAnchor>
    <xdr:from>
      <xdr:col>2</xdr:col>
      <xdr:colOff>5783580</xdr:colOff>
      <xdr:row>2</xdr:row>
      <xdr:rowOff>480060</xdr:rowOff>
    </xdr:from>
    <xdr:to>
      <xdr:col>2</xdr:col>
      <xdr:colOff>6057900</xdr:colOff>
      <xdr:row>3</xdr:row>
      <xdr:rowOff>60960</xdr:rowOff>
    </xdr:to>
    <xdr:grpSp>
      <xdr:nvGrpSpPr>
        <xdr:cNvPr id="26156" name="Group 107">
          <a:extLst>
            <a:ext uri="{FF2B5EF4-FFF2-40B4-BE49-F238E27FC236}">
              <a16:creationId xmlns:a16="http://schemas.microsoft.com/office/drawing/2014/main" id="{00000000-0008-0000-0300-00002C660000}"/>
            </a:ext>
          </a:extLst>
        </xdr:cNvPr>
        <xdr:cNvGrpSpPr>
          <a:grpSpLocks/>
        </xdr:cNvGrpSpPr>
      </xdr:nvGrpSpPr>
      <xdr:grpSpPr bwMode="auto">
        <a:xfrm>
          <a:off x="6327866" y="1146810"/>
          <a:ext cx="274320" cy="261257"/>
          <a:chOff x="0" y="1223"/>
          <a:chExt cx="28" cy="27"/>
        </a:xfrm>
      </xdr:grpSpPr>
      <xdr:sp macro="" textlink="">
        <xdr:nvSpPr>
          <xdr:cNvPr id="26160" name="Oval 108">
            <a:extLst>
              <a:ext uri="{FF2B5EF4-FFF2-40B4-BE49-F238E27FC236}">
                <a16:creationId xmlns:a16="http://schemas.microsoft.com/office/drawing/2014/main" id="{00000000-0008-0000-0300-000030660000}"/>
              </a:ext>
            </a:extLst>
          </xdr:cNvPr>
          <xdr:cNvSpPr>
            <a:spLocks noChangeArrowheads="1"/>
          </xdr:cNvSpPr>
        </xdr:nvSpPr>
        <xdr:spPr bwMode="auto">
          <a:xfrm>
            <a:off x="0" y="122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68" name="Text Box 109">
            <a:extLst>
              <a:ext uri="{FF2B5EF4-FFF2-40B4-BE49-F238E27FC236}">
                <a16:creationId xmlns:a16="http://schemas.microsoft.com/office/drawing/2014/main" id="{00000000-0008-0000-0300-0000A8000000}"/>
              </a:ext>
            </a:extLst>
          </xdr:cNvPr>
          <xdr:cNvSpPr txBox="1">
            <a:spLocks noChangeArrowheads="1"/>
          </xdr:cNvSpPr>
        </xdr:nvSpPr>
        <xdr:spPr bwMode="auto">
          <a:xfrm>
            <a:off x="0" y="1224"/>
            <a:ext cx="28" cy="25"/>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12</a:t>
            </a:r>
            <a:endParaRPr lang="de-CH"/>
          </a:p>
        </xdr:txBody>
      </xdr:sp>
    </xdr:grpSp>
    <xdr:clientData/>
  </xdr:twoCellAnchor>
  <xdr:twoCellAnchor>
    <xdr:from>
      <xdr:col>2</xdr:col>
      <xdr:colOff>4724400</xdr:colOff>
      <xdr:row>4</xdr:row>
      <xdr:rowOff>91440</xdr:rowOff>
    </xdr:from>
    <xdr:to>
      <xdr:col>2</xdr:col>
      <xdr:colOff>5006340</xdr:colOff>
      <xdr:row>4</xdr:row>
      <xdr:rowOff>358140</xdr:rowOff>
    </xdr:to>
    <xdr:grpSp>
      <xdr:nvGrpSpPr>
        <xdr:cNvPr id="26157" name="Group 113">
          <a:extLst>
            <a:ext uri="{FF2B5EF4-FFF2-40B4-BE49-F238E27FC236}">
              <a16:creationId xmlns:a16="http://schemas.microsoft.com/office/drawing/2014/main" id="{00000000-0008-0000-0300-00002D660000}"/>
            </a:ext>
          </a:extLst>
        </xdr:cNvPr>
        <xdr:cNvGrpSpPr>
          <a:grpSpLocks/>
        </xdr:cNvGrpSpPr>
      </xdr:nvGrpSpPr>
      <xdr:grpSpPr bwMode="auto">
        <a:xfrm>
          <a:off x="5268686" y="2118904"/>
          <a:ext cx="281940" cy="266700"/>
          <a:chOff x="522" y="269"/>
          <a:chExt cx="29" cy="28"/>
        </a:xfrm>
      </xdr:grpSpPr>
      <xdr:sp macro="" textlink="">
        <xdr:nvSpPr>
          <xdr:cNvPr id="26158" name="Oval 111">
            <a:extLst>
              <a:ext uri="{FF2B5EF4-FFF2-40B4-BE49-F238E27FC236}">
                <a16:creationId xmlns:a16="http://schemas.microsoft.com/office/drawing/2014/main" id="{00000000-0008-0000-0300-00002E660000}"/>
              </a:ext>
            </a:extLst>
          </xdr:cNvPr>
          <xdr:cNvSpPr>
            <a:spLocks noChangeArrowheads="1"/>
          </xdr:cNvSpPr>
        </xdr:nvSpPr>
        <xdr:spPr bwMode="auto">
          <a:xfrm>
            <a:off x="522" y="269"/>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1" name="Text Box 112">
            <a:extLst>
              <a:ext uri="{FF2B5EF4-FFF2-40B4-BE49-F238E27FC236}">
                <a16:creationId xmlns:a16="http://schemas.microsoft.com/office/drawing/2014/main" id="{00000000-0008-0000-0300-0000AB000000}"/>
              </a:ext>
            </a:extLst>
          </xdr:cNvPr>
          <xdr:cNvSpPr txBox="1">
            <a:spLocks noChangeArrowheads="1"/>
          </xdr:cNvSpPr>
        </xdr:nvSpPr>
        <xdr:spPr bwMode="auto">
          <a:xfrm>
            <a:off x="522" y="272"/>
            <a:ext cx="29"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10</a:t>
            </a:r>
            <a:endParaRPr lang="de-CH"/>
          </a:p>
        </xdr:txBody>
      </xdr:sp>
    </xdr:grpSp>
    <xdr:clientData/>
  </xdr:twoCellAnchor>
  <xdr:twoCellAnchor>
    <xdr:from>
      <xdr:col>2</xdr:col>
      <xdr:colOff>3991429</xdr:colOff>
      <xdr:row>0</xdr:row>
      <xdr:rowOff>127000</xdr:rowOff>
    </xdr:from>
    <xdr:to>
      <xdr:col>2</xdr:col>
      <xdr:colOff>6770488</xdr:colOff>
      <xdr:row>2</xdr:row>
      <xdr:rowOff>207043</xdr:rowOff>
    </xdr:to>
    <xdr:sp macro="" textlink="">
      <xdr:nvSpPr>
        <xdr:cNvPr id="81" name="Freihandform 80">
          <a:extLst>
            <a:ext uri="{FF2B5EF4-FFF2-40B4-BE49-F238E27FC236}">
              <a16:creationId xmlns:a16="http://schemas.microsoft.com/office/drawing/2014/main" id="{00000000-0008-0000-0300-000051000000}"/>
            </a:ext>
          </a:extLst>
        </xdr:cNvPr>
        <xdr:cNvSpPr/>
      </xdr:nvSpPr>
      <xdr:spPr>
        <a:xfrm>
          <a:off x="4717143" y="127000"/>
          <a:ext cx="2779059" cy="733186"/>
        </a:xfrm>
        <a:custGeom>
          <a:avLst/>
          <a:gdLst>
            <a:gd name="connsiteX0" fmla="*/ 0 w 1524000"/>
            <a:gd name="connsiteY0" fmla="*/ 0 h 914400"/>
            <a:gd name="connsiteX1" fmla="*/ 1524000 w 1524000"/>
            <a:gd name="connsiteY1" fmla="*/ 0 h 914400"/>
            <a:gd name="connsiteX2" fmla="*/ 1524000 w 1524000"/>
            <a:gd name="connsiteY2" fmla="*/ 914400 h 914400"/>
            <a:gd name="connsiteX3" fmla="*/ 0 w 1524000"/>
            <a:gd name="connsiteY3" fmla="*/ 914400 h 914400"/>
            <a:gd name="connsiteX4" fmla="*/ 0 w 1524000"/>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524000" h="914400">
              <a:moveTo>
                <a:pt x="0" y="0"/>
              </a:moveTo>
              <a:lnTo>
                <a:pt x="1524000" y="0"/>
              </a:lnTo>
              <a:lnTo>
                <a:pt x="1524000" y="914400"/>
              </a:lnTo>
              <a:lnTo>
                <a:pt x="0" y="914400"/>
              </a:lnTo>
              <a:lnTo>
                <a:pt x="0" y="0"/>
              </a:lnTo>
              <a:close/>
            </a:path>
          </a:pathLst>
        </a:custGeom>
        <a:solidFill>
          <a:schemeClr val="bg1"/>
        </a:solidFill>
        <a:effectLst/>
      </xdr:spPr>
      <xdr:style>
        <a:lnRef idx="0">
          <a:schemeClr val="lt1">
            <a:hueOff val="0"/>
            <a:satOff val="0"/>
            <a:lumOff val="0"/>
            <a:alphaOff val="0"/>
          </a:schemeClr>
        </a:lnRef>
        <a:fillRef idx="3">
          <a:schemeClr val="accent1">
            <a:hueOff val="0"/>
            <a:satOff val="0"/>
            <a:lumOff val="0"/>
            <a:alphaOff val="0"/>
          </a:schemeClr>
        </a:fillRef>
        <a:effectRef idx="2">
          <a:schemeClr val="accent1">
            <a:hueOff val="0"/>
            <a:satOff val="0"/>
            <a:lumOff val="0"/>
            <a:alphaOff val="0"/>
          </a:schemeClr>
        </a:effectRef>
        <a:fontRef idx="minor">
          <a:schemeClr val="lt1"/>
        </a:fontRef>
      </xdr:style>
      <xdr:txBody>
        <a:bodyPr spcFirstLastPara="0" vert="horz" wrap="square" lIns="58420" tIns="58420" rIns="58420" bIns="58420" numCol="1" spcCol="1270" anchor="ctr" anchorCtr="0">
          <a:noAutofit/>
        </a:bodyPr>
        <a:lstStyle/>
        <a:p>
          <a:pPr lvl="0" algn="ctr" defTabSz="2044700">
            <a:lnSpc>
              <a:spcPct val="90000"/>
            </a:lnSpc>
            <a:spcBef>
              <a:spcPct val="0"/>
            </a:spcBef>
            <a:spcAft>
              <a:spcPct val="35000"/>
            </a:spcAft>
          </a:pPr>
          <a:endParaRPr lang="de-DE" sz="4600" kern="1200"/>
        </a:p>
      </xdr:txBody>
    </xdr:sp>
    <xdr:clientData/>
  </xdr:twoCellAnchor>
  <xdr:twoCellAnchor>
    <xdr:from>
      <xdr:col>2</xdr:col>
      <xdr:colOff>4559197</xdr:colOff>
      <xdr:row>0</xdr:row>
      <xdr:rowOff>217715</xdr:rowOff>
    </xdr:from>
    <xdr:to>
      <xdr:col>2</xdr:col>
      <xdr:colOff>6826257</xdr:colOff>
      <xdr:row>2</xdr:row>
      <xdr:rowOff>83514</xdr:rowOff>
    </xdr:to>
    <xdr:grpSp>
      <xdr:nvGrpSpPr>
        <xdr:cNvPr id="82" name="Gruppierung 81">
          <a:extLst>
            <a:ext uri="{FF2B5EF4-FFF2-40B4-BE49-F238E27FC236}">
              <a16:creationId xmlns:a16="http://schemas.microsoft.com/office/drawing/2014/main" id="{00000000-0008-0000-0300-000052000000}"/>
            </a:ext>
          </a:extLst>
        </xdr:cNvPr>
        <xdr:cNvGrpSpPr/>
      </xdr:nvGrpSpPr>
      <xdr:grpSpPr>
        <a:xfrm>
          <a:off x="5103483" y="217715"/>
          <a:ext cx="2095610" cy="532549"/>
          <a:chOff x="7545295" y="388471"/>
          <a:chExt cx="2267060" cy="518942"/>
        </a:xfrm>
      </xdr:grpSpPr>
      <xdr:pic>
        <xdr:nvPicPr>
          <xdr:cNvPr id="83" name="Bild 82" descr="logo_js_grau_d.pdf">
            <a:extLst>
              <a:ext uri="{FF2B5EF4-FFF2-40B4-BE49-F238E27FC236}">
                <a16:creationId xmlns:a16="http://schemas.microsoft.com/office/drawing/2014/main" id="{00000000-0008-0000-0300-00005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08355" y="403413"/>
            <a:ext cx="504000" cy="504000"/>
          </a:xfrm>
          <a:prstGeom prst="rect">
            <a:avLst/>
          </a:prstGeom>
        </xdr:spPr>
      </xdr:pic>
      <xdr:pic>
        <xdr:nvPicPr>
          <xdr:cNvPr id="84" name="Bild 83" descr="Logo_PBS.pdf">
            <a:extLst>
              <a:ext uri="{FF2B5EF4-FFF2-40B4-BE49-F238E27FC236}">
                <a16:creationId xmlns:a16="http://schemas.microsoft.com/office/drawing/2014/main" id="{00000000-0008-0000-0300-00005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5295" y="388471"/>
            <a:ext cx="1499400" cy="504000"/>
          </a:xfrm>
          <a:prstGeom prst="rect">
            <a:avLst/>
          </a:prstGeom>
        </xdr:spPr>
      </xdr:pic>
    </xdr:grp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www.cudesch.msds.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2"/>
  <sheetViews>
    <sheetView showGridLines="0" showZeros="0" tabSelected="1" view="pageLayout" zoomScale="90" zoomScaleNormal="90" zoomScalePageLayoutView="90" workbookViewId="0">
      <selection activeCell="B6" sqref="B6:L6"/>
    </sheetView>
  </sheetViews>
  <sheetFormatPr baseColWidth="10" defaultColWidth="11.42578125" defaultRowHeight="12.75" x14ac:dyDescent="0.2"/>
  <cols>
    <col min="1" max="1" width="11" style="2" customWidth="1"/>
    <col min="2" max="2" width="15.28515625" style="2" customWidth="1"/>
    <col min="3" max="3" width="7" style="2" customWidth="1"/>
    <col min="4" max="5" width="6.5703125" style="2" customWidth="1"/>
    <col min="6" max="6" width="6.7109375" style="2" customWidth="1"/>
    <col min="7" max="7" width="7.28515625" style="2" customWidth="1"/>
    <col min="8" max="11" width="6.7109375" style="2" customWidth="1"/>
    <col min="12" max="12" width="7.140625" style="2" customWidth="1"/>
    <col min="13" max="13" width="21.28515625" style="2" customWidth="1"/>
    <col min="14" max="14" width="17" style="2" customWidth="1"/>
    <col min="15" max="15" width="4.5703125" style="2" customWidth="1"/>
    <col min="16" max="16" width="17.42578125" style="2" hidden="1" customWidth="1"/>
    <col min="17" max="16384" width="11.42578125" style="2"/>
  </cols>
  <sheetData>
    <row r="1" spans="1:17" ht="33.75" customHeight="1" x14ac:dyDescent="0.2"/>
    <row r="2" spans="1:17" x14ac:dyDescent="0.2">
      <c r="A2" s="86" t="s">
        <v>35</v>
      </c>
      <c r="B2" s="86"/>
      <c r="C2" s="87"/>
      <c r="D2" s="87"/>
      <c r="E2" s="87"/>
      <c r="F2" s="87"/>
      <c r="G2" s="87"/>
      <c r="H2" s="87"/>
    </row>
    <row r="3" spans="1:17" x14ac:dyDescent="0.2">
      <c r="A3" s="87"/>
      <c r="B3" s="87"/>
      <c r="C3" s="87"/>
      <c r="D3" s="87"/>
      <c r="E3" s="87"/>
      <c r="F3" s="87"/>
      <c r="G3" s="87"/>
      <c r="H3" s="87"/>
    </row>
    <row r="4" spans="1:17" ht="17.25" customHeight="1" x14ac:dyDescent="0.2">
      <c r="A4" s="87"/>
      <c r="B4" s="87"/>
      <c r="C4" s="87"/>
      <c r="D4" s="87"/>
      <c r="E4" s="87"/>
      <c r="F4" s="87"/>
      <c r="G4" s="87"/>
      <c r="H4" s="87"/>
    </row>
    <row r="5" spans="1:17" ht="15" customHeight="1" x14ac:dyDescent="0.2">
      <c r="A5" s="3"/>
      <c r="B5" s="3"/>
      <c r="C5" s="4"/>
      <c r="D5" s="5"/>
      <c r="E5" s="5"/>
      <c r="F5" s="6"/>
      <c r="G5" s="6"/>
      <c r="H5" s="6"/>
      <c r="I5" s="6"/>
      <c r="J5" s="6"/>
      <c r="K5" s="6"/>
      <c r="L5" s="6"/>
    </row>
    <row r="6" spans="1:17" ht="25.5" x14ac:dyDescent="0.2">
      <c r="A6" s="7" t="s">
        <v>36</v>
      </c>
      <c r="B6" s="88"/>
      <c r="C6" s="89"/>
      <c r="D6" s="89"/>
      <c r="E6" s="89"/>
      <c r="F6" s="89"/>
      <c r="G6" s="89"/>
      <c r="H6" s="89"/>
      <c r="I6" s="89"/>
      <c r="J6" s="89"/>
      <c r="K6" s="89"/>
      <c r="L6" s="90"/>
      <c r="M6" s="8" t="s">
        <v>105</v>
      </c>
    </row>
    <row r="7" spans="1:17" ht="15.75" customHeight="1" x14ac:dyDescent="0.2">
      <c r="A7" s="7" t="s">
        <v>37</v>
      </c>
      <c r="B7" s="91"/>
      <c r="C7" s="92"/>
      <c r="D7" s="94" t="s">
        <v>38</v>
      </c>
      <c r="E7" s="95"/>
      <c r="F7" s="95"/>
      <c r="G7" s="96"/>
      <c r="H7" s="94" t="s">
        <v>39</v>
      </c>
      <c r="I7" s="95"/>
      <c r="J7" s="95"/>
      <c r="K7" s="96"/>
      <c r="L7" s="9"/>
      <c r="M7" s="1">
        <v>4</v>
      </c>
    </row>
    <row r="8" spans="1:17" ht="36" customHeight="1" x14ac:dyDescent="0.2">
      <c r="A8" s="7" t="s">
        <v>40</v>
      </c>
      <c r="B8" s="88"/>
      <c r="C8" s="90"/>
      <c r="D8" s="93" t="s">
        <v>42</v>
      </c>
      <c r="E8" s="59" t="s">
        <v>43</v>
      </c>
      <c r="F8" s="59" t="s">
        <v>44</v>
      </c>
      <c r="G8" s="59" t="s">
        <v>45</v>
      </c>
      <c r="H8" s="59" t="s">
        <v>46</v>
      </c>
      <c r="I8" s="59" t="s">
        <v>47</v>
      </c>
      <c r="J8" s="59" t="s">
        <v>48</v>
      </c>
      <c r="K8" s="59" t="s">
        <v>104</v>
      </c>
      <c r="L8" s="59" t="s">
        <v>49</v>
      </c>
      <c r="M8" s="100" t="s">
        <v>50</v>
      </c>
    </row>
    <row r="9" spans="1:17" x14ac:dyDescent="0.2">
      <c r="A9" s="103" t="s">
        <v>41</v>
      </c>
      <c r="B9" s="104"/>
      <c r="C9" s="105"/>
      <c r="D9" s="60"/>
      <c r="E9" s="60"/>
      <c r="F9" s="60"/>
      <c r="G9" s="60"/>
      <c r="H9" s="60"/>
      <c r="I9" s="60"/>
      <c r="J9" s="60"/>
      <c r="K9" s="60"/>
      <c r="L9" s="60"/>
      <c r="M9" s="101"/>
    </row>
    <row r="10" spans="1:17" ht="75" customHeight="1" x14ac:dyDescent="0.2">
      <c r="A10" s="97"/>
      <c r="B10" s="98"/>
      <c r="C10" s="99"/>
      <c r="D10" s="61"/>
      <c r="E10" s="61"/>
      <c r="F10" s="61"/>
      <c r="G10" s="61"/>
      <c r="H10" s="61"/>
      <c r="I10" s="61"/>
      <c r="J10" s="61"/>
      <c r="K10" s="61"/>
      <c r="L10" s="61"/>
      <c r="M10" s="101"/>
    </row>
    <row r="11" spans="1:17" ht="21" customHeight="1" x14ac:dyDescent="0.2">
      <c r="A11" s="65" t="s">
        <v>51</v>
      </c>
      <c r="B11" s="66"/>
      <c r="C11" s="11" t="s">
        <v>52</v>
      </c>
      <c r="D11" s="12" t="s">
        <v>28</v>
      </c>
      <c r="E11" s="11" t="s">
        <v>1</v>
      </c>
      <c r="F11" s="11" t="s">
        <v>53</v>
      </c>
      <c r="G11" s="11" t="s">
        <v>2</v>
      </c>
      <c r="H11" s="11" t="s">
        <v>1</v>
      </c>
      <c r="I11" s="11" t="s">
        <v>53</v>
      </c>
      <c r="J11" s="11" t="s">
        <v>3</v>
      </c>
      <c r="K11" s="11" t="s">
        <v>3</v>
      </c>
      <c r="L11" s="11" t="s">
        <v>2</v>
      </c>
      <c r="M11" s="102"/>
      <c r="P11" s="14" t="s">
        <v>26</v>
      </c>
    </row>
    <row r="12" spans="1:17" s="17" customFormat="1" ht="9.75" customHeight="1" x14ac:dyDescent="0.2">
      <c r="A12" s="48"/>
      <c r="B12" s="49"/>
      <c r="C12" s="52">
        <v>0</v>
      </c>
      <c r="D12" s="15"/>
      <c r="E12" s="16"/>
      <c r="F12" s="16"/>
      <c r="G12" s="16"/>
      <c r="H12" s="67"/>
      <c r="I12" s="67"/>
      <c r="J12" s="57"/>
      <c r="K12" s="43"/>
      <c r="L12" s="42"/>
      <c r="M12" s="62"/>
      <c r="O12" s="19"/>
      <c r="P12" s="20" t="s">
        <v>27</v>
      </c>
      <c r="Q12" s="2"/>
    </row>
    <row r="13" spans="1:17" s="17" customFormat="1" ht="9.75" customHeight="1" x14ac:dyDescent="0.2">
      <c r="A13" s="50"/>
      <c r="B13" s="51"/>
      <c r="C13" s="53"/>
      <c r="D13" s="56">
        <f>IF(C14&gt;0,(C14-C12)/100,0)</f>
        <v>0</v>
      </c>
      <c r="E13" s="54"/>
      <c r="F13" s="46">
        <f>IF(P14&lt;-20,-D13/1.5+E13,IF(P14&lt;0,E13,D13+E13))</f>
        <v>0</v>
      </c>
      <c r="G13" s="47">
        <f>TIME(0,60/$M$7*F13,0)</f>
        <v>0</v>
      </c>
      <c r="H13" s="67"/>
      <c r="I13" s="67"/>
      <c r="J13" s="58"/>
      <c r="K13" s="43"/>
      <c r="L13" s="42"/>
      <c r="M13" s="64"/>
      <c r="P13" s="23"/>
    </row>
    <row r="14" spans="1:17" s="17" customFormat="1" ht="9.75" customHeight="1" x14ac:dyDescent="0.2">
      <c r="A14" s="48"/>
      <c r="B14" s="49"/>
      <c r="C14" s="52">
        <v>0</v>
      </c>
      <c r="D14" s="56"/>
      <c r="E14" s="55"/>
      <c r="F14" s="45"/>
      <c r="G14" s="47"/>
      <c r="H14" s="46">
        <f>IF(E13&gt;0,H12+E13,0)</f>
        <v>0</v>
      </c>
      <c r="I14" s="46">
        <f>IF(F13&gt;0,I12+F13,0)</f>
        <v>0</v>
      </c>
      <c r="J14" s="44">
        <f>IF((J12+G13+L12)&lt;&gt;J12,J12+G13+L12,0)</f>
        <v>0</v>
      </c>
      <c r="K14" s="43"/>
      <c r="L14" s="42"/>
      <c r="M14" s="62"/>
      <c r="P14" s="24">
        <f t="shared" ref="P14:P53" si="0">IF(E13=0,0,D13/(10*E13)*100)</f>
        <v>0</v>
      </c>
    </row>
    <row r="15" spans="1:17" s="17" customFormat="1" ht="9.75" customHeight="1" x14ac:dyDescent="0.2">
      <c r="A15" s="50"/>
      <c r="B15" s="51"/>
      <c r="C15" s="53"/>
      <c r="D15" s="56">
        <f>IF(C16&gt;0,(C16-C14)/100,0)</f>
        <v>0</v>
      </c>
      <c r="E15" s="54"/>
      <c r="F15" s="46">
        <f>IF(P16&lt;-20,-D15/1.5+E15,IF(P16&lt;0,E15,D15+E15))</f>
        <v>0</v>
      </c>
      <c r="G15" s="47">
        <f>TIME(0,60/$M$7*F15,0)</f>
        <v>0</v>
      </c>
      <c r="H15" s="46"/>
      <c r="I15" s="45"/>
      <c r="J15" s="45">
        <f>IF((J14+G15+L15)&lt;&gt;J14,J14+G15+L15,0)</f>
        <v>0</v>
      </c>
      <c r="K15" s="43"/>
      <c r="L15" s="42"/>
      <c r="M15" s="63"/>
      <c r="P15" s="25">
        <f t="shared" si="0"/>
        <v>0</v>
      </c>
    </row>
    <row r="16" spans="1:17" s="17" customFormat="1" ht="9.75" customHeight="1" x14ac:dyDescent="0.2">
      <c r="A16" s="48"/>
      <c r="B16" s="49"/>
      <c r="C16" s="52">
        <v>0</v>
      </c>
      <c r="D16" s="56"/>
      <c r="E16" s="55"/>
      <c r="F16" s="45"/>
      <c r="G16" s="47"/>
      <c r="H16" s="46">
        <f>IF(E15&gt;0,H14+E15,0)</f>
        <v>0</v>
      </c>
      <c r="I16" s="46">
        <f>IF(F15&gt;0,I14+F15,0)</f>
        <v>0</v>
      </c>
      <c r="J16" s="44">
        <f>IF((J14+G15+L14)&lt;&gt;J14,J14+G15+L14,0)</f>
        <v>0</v>
      </c>
      <c r="K16" s="43"/>
      <c r="L16" s="42"/>
      <c r="M16" s="62"/>
      <c r="P16" s="24">
        <f t="shared" si="0"/>
        <v>0</v>
      </c>
    </row>
    <row r="17" spans="1:20" s="17" customFormat="1" ht="9.75" customHeight="1" x14ac:dyDescent="0.2">
      <c r="A17" s="50"/>
      <c r="B17" s="51"/>
      <c r="C17" s="53"/>
      <c r="D17" s="56">
        <f>IF(C18&gt;0,(C18-C16)/100,0)</f>
        <v>0</v>
      </c>
      <c r="E17" s="54"/>
      <c r="F17" s="46">
        <f>IF(P18&lt;-20,-D17/1.5+E17,IF(P18&lt;0,E17,D17+E17))</f>
        <v>0</v>
      </c>
      <c r="G17" s="47">
        <f>TIME(0,60/$M$7*F17,0)</f>
        <v>0</v>
      </c>
      <c r="H17" s="46"/>
      <c r="I17" s="45"/>
      <c r="J17" s="45">
        <f>IF((J16+G17+L17)&lt;&gt;J16,J16+G17+L17,0)</f>
        <v>0</v>
      </c>
      <c r="K17" s="43"/>
      <c r="L17" s="42"/>
      <c r="M17" s="63"/>
      <c r="P17" s="25">
        <f t="shared" si="0"/>
        <v>0</v>
      </c>
    </row>
    <row r="18" spans="1:20" s="17" customFormat="1" ht="9.75" customHeight="1" x14ac:dyDescent="0.2">
      <c r="A18" s="48"/>
      <c r="B18" s="49"/>
      <c r="C18" s="52"/>
      <c r="D18" s="56"/>
      <c r="E18" s="55"/>
      <c r="F18" s="45"/>
      <c r="G18" s="47"/>
      <c r="H18" s="46">
        <f>IF(E17&gt;0,H16+E17,0)</f>
        <v>0</v>
      </c>
      <c r="I18" s="46">
        <f>IF(F17&gt;0,I16+F17,0)</f>
        <v>0</v>
      </c>
      <c r="J18" s="44">
        <f>IF((J16+G17+L16)&lt;&gt;J16,J16+G17+L16,0)</f>
        <v>0</v>
      </c>
      <c r="K18" s="43"/>
      <c r="L18" s="42"/>
      <c r="M18" s="62"/>
      <c r="P18" s="24">
        <f t="shared" si="0"/>
        <v>0</v>
      </c>
    </row>
    <row r="19" spans="1:20" s="17" customFormat="1" ht="9.75" customHeight="1" x14ac:dyDescent="0.2">
      <c r="A19" s="50"/>
      <c r="B19" s="51"/>
      <c r="C19" s="53"/>
      <c r="D19" s="56">
        <f>IF(C20&gt;0,(C20-C18)/100,0)</f>
        <v>0</v>
      </c>
      <c r="E19" s="54"/>
      <c r="F19" s="46">
        <f>IF(P20&lt;-20,-D19/1.5+E19,IF(P20&lt;0,E19,D19+E19))</f>
        <v>0</v>
      </c>
      <c r="G19" s="47">
        <f>TIME(0,60/$M$7*F19,0)</f>
        <v>0</v>
      </c>
      <c r="H19" s="46"/>
      <c r="I19" s="45"/>
      <c r="J19" s="45">
        <f>IF((J18+G19+L19)&lt;&gt;J18,J18+G19+L19,0)</f>
        <v>0</v>
      </c>
      <c r="K19" s="43"/>
      <c r="L19" s="42"/>
      <c r="M19" s="63"/>
      <c r="P19" s="25">
        <f t="shared" si="0"/>
        <v>0</v>
      </c>
    </row>
    <row r="20" spans="1:20" s="17" customFormat="1" ht="9.75" customHeight="1" x14ac:dyDescent="0.2">
      <c r="A20" s="48"/>
      <c r="B20" s="49"/>
      <c r="C20" s="52"/>
      <c r="D20" s="56"/>
      <c r="E20" s="55"/>
      <c r="F20" s="45"/>
      <c r="G20" s="47"/>
      <c r="H20" s="46">
        <f>IF(E19&gt;0,H18+E19,0)</f>
        <v>0</v>
      </c>
      <c r="I20" s="46">
        <f>IF(F19&gt;0,I18+F19,0)</f>
        <v>0</v>
      </c>
      <c r="J20" s="44">
        <f>IF((J18+G19+L18)&lt;&gt;J18,J18+G19+L18,0)</f>
        <v>0</v>
      </c>
      <c r="K20" s="43"/>
      <c r="L20" s="42"/>
      <c r="M20" s="62"/>
      <c r="P20" s="24">
        <f t="shared" si="0"/>
        <v>0</v>
      </c>
    </row>
    <row r="21" spans="1:20" s="17" customFormat="1" ht="9.75" customHeight="1" x14ac:dyDescent="0.2">
      <c r="A21" s="50"/>
      <c r="B21" s="51"/>
      <c r="C21" s="53"/>
      <c r="D21" s="56">
        <f>IF(C22&gt;0,(C22-C20)/100,0)</f>
        <v>0</v>
      </c>
      <c r="E21" s="54"/>
      <c r="F21" s="46">
        <f>IF(P22&lt;-20,-D21/1.5+E21,IF(P22&lt;0,E21,D21+E21))</f>
        <v>0</v>
      </c>
      <c r="G21" s="47">
        <f>TIME(0,60/$M$7*F21,0)</f>
        <v>0</v>
      </c>
      <c r="H21" s="46"/>
      <c r="I21" s="45"/>
      <c r="J21" s="45">
        <f>IF((J20+G21+L21)&lt;&gt;J20,J20+G21+L21,0)</f>
        <v>0</v>
      </c>
      <c r="K21" s="43"/>
      <c r="L21" s="42"/>
      <c r="M21" s="63"/>
      <c r="P21" s="25">
        <f t="shared" si="0"/>
        <v>0</v>
      </c>
    </row>
    <row r="22" spans="1:20" s="17" customFormat="1" ht="9.75" customHeight="1" x14ac:dyDescent="0.2">
      <c r="A22" s="48"/>
      <c r="B22" s="49"/>
      <c r="C22" s="52"/>
      <c r="D22" s="56"/>
      <c r="E22" s="55"/>
      <c r="F22" s="45"/>
      <c r="G22" s="47"/>
      <c r="H22" s="46">
        <f>IF(E21&gt;0,H20+E21,0)</f>
        <v>0</v>
      </c>
      <c r="I22" s="46">
        <f>IF(F21&gt;0,I20+F21,0)</f>
        <v>0</v>
      </c>
      <c r="J22" s="44">
        <f>IF((J20+G21+L20)&lt;&gt;J20,J20+G21+L20,0)</f>
        <v>0</v>
      </c>
      <c r="K22" s="43"/>
      <c r="L22" s="42"/>
      <c r="M22" s="62"/>
      <c r="P22" s="24">
        <f t="shared" si="0"/>
        <v>0</v>
      </c>
    </row>
    <row r="23" spans="1:20" s="17" customFormat="1" ht="9.75" customHeight="1" x14ac:dyDescent="0.2">
      <c r="A23" s="50"/>
      <c r="B23" s="51"/>
      <c r="C23" s="53"/>
      <c r="D23" s="56">
        <f>IF(C24&gt;0,(C24-C22)/100,0)</f>
        <v>0</v>
      </c>
      <c r="E23" s="54"/>
      <c r="F23" s="46">
        <f>IF(P24&lt;-20,-D23/1.5+E23,IF(P24&lt;0,E23,D23+E23))</f>
        <v>0</v>
      </c>
      <c r="G23" s="47">
        <f>TIME(0,60/$M$7*F23,0)</f>
        <v>0</v>
      </c>
      <c r="H23" s="46"/>
      <c r="I23" s="45"/>
      <c r="J23" s="45">
        <f>IF((J22+G23+L23)&lt;&gt;J22,J22+G23+L23,0)</f>
        <v>0</v>
      </c>
      <c r="K23" s="43"/>
      <c r="L23" s="42"/>
      <c r="M23" s="63"/>
      <c r="P23" s="25">
        <f t="shared" si="0"/>
        <v>0</v>
      </c>
      <c r="R23" s="26"/>
      <c r="S23" s="26"/>
    </row>
    <row r="24" spans="1:20" s="17" customFormat="1" ht="9.75" customHeight="1" x14ac:dyDescent="0.2">
      <c r="A24" s="48"/>
      <c r="B24" s="49"/>
      <c r="C24" s="52"/>
      <c r="D24" s="56"/>
      <c r="E24" s="55"/>
      <c r="F24" s="45"/>
      <c r="G24" s="47"/>
      <c r="H24" s="46">
        <f>IF(E23&gt;0,H22+E23,0)</f>
        <v>0</v>
      </c>
      <c r="I24" s="46">
        <f>IF(F23&gt;0,I22+F23,0)</f>
        <v>0</v>
      </c>
      <c r="J24" s="44">
        <f>IF((J22+G23+L22)&lt;&gt;J22,J22+G23+L22,0)</f>
        <v>0</v>
      </c>
      <c r="K24" s="43"/>
      <c r="L24" s="42"/>
      <c r="M24" s="62"/>
      <c r="P24" s="24">
        <f t="shared" si="0"/>
        <v>0</v>
      </c>
      <c r="R24" s="26"/>
      <c r="S24" s="26"/>
      <c r="T24" s="26"/>
    </row>
    <row r="25" spans="1:20" s="17" customFormat="1" ht="9.75" customHeight="1" x14ac:dyDescent="0.2">
      <c r="A25" s="50"/>
      <c r="B25" s="51"/>
      <c r="C25" s="53"/>
      <c r="D25" s="56">
        <f>IF(C26&gt;0,(C26-C24)/100,0)</f>
        <v>0</v>
      </c>
      <c r="E25" s="54"/>
      <c r="F25" s="46">
        <f>IF(P26&lt;-20,-D25/1.5+E25,IF(P26&lt;0,E25,D25+E25))</f>
        <v>0</v>
      </c>
      <c r="G25" s="47">
        <f>TIME(0,60/$M$7*F25,0)</f>
        <v>0</v>
      </c>
      <c r="H25" s="46"/>
      <c r="I25" s="45"/>
      <c r="J25" s="45">
        <f>IF((J24+G25+L25)&lt;&gt;J24,J24+G25+L25,0)</f>
        <v>0</v>
      </c>
      <c r="K25" s="43"/>
      <c r="L25" s="42"/>
      <c r="M25" s="63"/>
      <c r="P25" s="25">
        <f t="shared" si="0"/>
        <v>0</v>
      </c>
      <c r="R25" s="26"/>
      <c r="S25" s="26"/>
      <c r="T25" s="26"/>
    </row>
    <row r="26" spans="1:20" s="17" customFormat="1" ht="9.75" customHeight="1" x14ac:dyDescent="0.2">
      <c r="A26" s="48"/>
      <c r="B26" s="49"/>
      <c r="C26" s="52"/>
      <c r="D26" s="56"/>
      <c r="E26" s="55"/>
      <c r="F26" s="45"/>
      <c r="G26" s="47"/>
      <c r="H26" s="46">
        <f>IF(E25&gt;0,H24+E25,0)</f>
        <v>0</v>
      </c>
      <c r="I26" s="46">
        <f>IF(F25&gt;0,I24+F25,0)</f>
        <v>0</v>
      </c>
      <c r="J26" s="44">
        <f>IF((J24+G25+L24)&lt;&gt;J24,J24+G25+L24,0)</f>
        <v>0</v>
      </c>
      <c r="K26" s="43"/>
      <c r="L26" s="42"/>
      <c r="M26" s="62"/>
      <c r="P26" s="24">
        <f t="shared" si="0"/>
        <v>0</v>
      </c>
      <c r="R26" s="26"/>
      <c r="S26" s="26"/>
      <c r="T26" s="26"/>
    </row>
    <row r="27" spans="1:20" s="17" customFormat="1" ht="9.75" customHeight="1" x14ac:dyDescent="0.2">
      <c r="A27" s="50"/>
      <c r="B27" s="51"/>
      <c r="C27" s="53"/>
      <c r="D27" s="56">
        <f>IF(C28&gt;0,(C28-C26)/100,0)</f>
        <v>0</v>
      </c>
      <c r="E27" s="54"/>
      <c r="F27" s="46">
        <f>IF(P28&lt;-20,-D27/1.5+E27,IF(P28&lt;0,E27,D27+E27))</f>
        <v>0</v>
      </c>
      <c r="G27" s="47">
        <f>TIME(0,60/$M$7*F27,0)</f>
        <v>0</v>
      </c>
      <c r="H27" s="46"/>
      <c r="I27" s="45"/>
      <c r="J27" s="45">
        <f>IF((J26+G27+L27)&lt;&gt;J26,J26+G27+L27,0)</f>
        <v>0</v>
      </c>
      <c r="K27" s="43"/>
      <c r="L27" s="42"/>
      <c r="M27" s="63"/>
      <c r="P27" s="25">
        <f t="shared" si="0"/>
        <v>0</v>
      </c>
      <c r="R27" s="26"/>
      <c r="S27" s="26"/>
      <c r="T27" s="26"/>
    </row>
    <row r="28" spans="1:20" s="17" customFormat="1" ht="9.75" customHeight="1" x14ac:dyDescent="0.2">
      <c r="A28" s="48"/>
      <c r="B28" s="49"/>
      <c r="C28" s="52"/>
      <c r="D28" s="56"/>
      <c r="E28" s="55"/>
      <c r="F28" s="45"/>
      <c r="G28" s="47"/>
      <c r="H28" s="46">
        <f>IF(E27&gt;0,H26+E27,0)</f>
        <v>0</v>
      </c>
      <c r="I28" s="46">
        <f>IF(F27&gt;0,I26+F27,0)</f>
        <v>0</v>
      </c>
      <c r="J28" s="44">
        <f>IF((J26+G27+L26)&lt;&gt;J26,J26+G27+L26,0)</f>
        <v>0</v>
      </c>
      <c r="K28" s="43"/>
      <c r="L28" s="42"/>
      <c r="M28" s="62"/>
      <c r="P28" s="24">
        <f t="shared" si="0"/>
        <v>0</v>
      </c>
      <c r="R28" s="26"/>
      <c r="S28" s="26"/>
      <c r="T28" s="26"/>
    </row>
    <row r="29" spans="1:20" s="17" customFormat="1" ht="9.75" customHeight="1" x14ac:dyDescent="0.2">
      <c r="A29" s="50"/>
      <c r="B29" s="51"/>
      <c r="C29" s="53"/>
      <c r="D29" s="56">
        <f>IF(C30&gt;0,(C30-C28)/100,0)</f>
        <v>0</v>
      </c>
      <c r="E29" s="54"/>
      <c r="F29" s="46">
        <f>IF(P30&lt;-20,-D29/1.5+E29,IF(P30&lt;0,E29,D29+E29))</f>
        <v>0</v>
      </c>
      <c r="G29" s="47">
        <f>TIME(0,60/$M$7*F29,0)</f>
        <v>0</v>
      </c>
      <c r="H29" s="46"/>
      <c r="I29" s="45"/>
      <c r="J29" s="45">
        <f>IF((J28+G29+L29)&lt;&gt;J28,J28+G29+L29,0)</f>
        <v>0</v>
      </c>
      <c r="K29" s="43"/>
      <c r="L29" s="42"/>
      <c r="M29" s="63"/>
      <c r="P29" s="25">
        <f t="shared" si="0"/>
        <v>0</v>
      </c>
      <c r="R29" s="26"/>
      <c r="S29" s="26"/>
      <c r="T29" s="26"/>
    </row>
    <row r="30" spans="1:20" s="17" customFormat="1" ht="9.75" customHeight="1" x14ac:dyDescent="0.2">
      <c r="A30" s="48"/>
      <c r="B30" s="49"/>
      <c r="C30" s="52"/>
      <c r="D30" s="56"/>
      <c r="E30" s="55"/>
      <c r="F30" s="45"/>
      <c r="G30" s="47"/>
      <c r="H30" s="46">
        <f>IF(E29&gt;0,H28+E29,0)</f>
        <v>0</v>
      </c>
      <c r="I30" s="46">
        <f>IF(F29&gt;0,I28+F29,0)</f>
        <v>0</v>
      </c>
      <c r="J30" s="44">
        <f>IF((J28+G29+L28)&lt;&gt;J28,J28+G29+L28,0)</f>
        <v>0</v>
      </c>
      <c r="K30" s="43"/>
      <c r="L30" s="42"/>
      <c r="M30" s="62"/>
      <c r="P30" s="24">
        <f t="shared" si="0"/>
        <v>0</v>
      </c>
      <c r="R30" s="26"/>
      <c r="S30" s="26"/>
      <c r="T30" s="26"/>
    </row>
    <row r="31" spans="1:20" s="17" customFormat="1" ht="9.75" customHeight="1" x14ac:dyDescent="0.2">
      <c r="A31" s="50"/>
      <c r="B31" s="51"/>
      <c r="C31" s="53"/>
      <c r="D31" s="56">
        <f>IF(C32&gt;0,(C32-C30)/100,0)</f>
        <v>0</v>
      </c>
      <c r="E31" s="54"/>
      <c r="F31" s="46">
        <f>IF(P32&lt;-20,-D31/1.5+E31,IF(P32&lt;0,E31,D31+E31))</f>
        <v>0</v>
      </c>
      <c r="G31" s="47">
        <f>TIME(0,60/$M$7*F31,0)</f>
        <v>0</v>
      </c>
      <c r="H31" s="46"/>
      <c r="I31" s="45"/>
      <c r="J31" s="45">
        <f>IF((J30+G31+L31)&lt;&gt;J30,J30+G31+L31,0)</f>
        <v>0</v>
      </c>
      <c r="K31" s="43"/>
      <c r="L31" s="42"/>
      <c r="M31" s="63"/>
      <c r="P31" s="25">
        <f t="shared" si="0"/>
        <v>0</v>
      </c>
      <c r="R31" s="26"/>
      <c r="S31" s="26"/>
      <c r="T31" s="26"/>
    </row>
    <row r="32" spans="1:20" s="17" customFormat="1" ht="9.75" customHeight="1" x14ac:dyDescent="0.2">
      <c r="A32" s="48"/>
      <c r="B32" s="49"/>
      <c r="C32" s="52"/>
      <c r="D32" s="56"/>
      <c r="E32" s="55"/>
      <c r="F32" s="45"/>
      <c r="G32" s="47"/>
      <c r="H32" s="46">
        <f>IF(E31&gt;0,H30+E31,0)</f>
        <v>0</v>
      </c>
      <c r="I32" s="46">
        <f>IF(F31&gt;0,I30+F31,0)</f>
        <v>0</v>
      </c>
      <c r="J32" s="44">
        <f>IF((J30+G31+L30)&lt;&gt;J30,J30+G31+L30,0)</f>
        <v>0</v>
      </c>
      <c r="K32" s="43"/>
      <c r="L32" s="42"/>
      <c r="M32" s="62"/>
      <c r="P32" s="24">
        <f t="shared" si="0"/>
        <v>0</v>
      </c>
      <c r="R32" s="26"/>
      <c r="S32" s="26"/>
      <c r="T32" s="26"/>
    </row>
    <row r="33" spans="1:20" s="17" customFormat="1" ht="9.75" customHeight="1" x14ac:dyDescent="0.2">
      <c r="A33" s="50"/>
      <c r="B33" s="51"/>
      <c r="C33" s="53"/>
      <c r="D33" s="56">
        <f>IF(C34&gt;0,(C34-C32)/100,0)</f>
        <v>0</v>
      </c>
      <c r="E33" s="54"/>
      <c r="F33" s="46">
        <f>IF(P34&lt;-20,-D33/1.5+E33,IF(P34&lt;0,E33,D33+E33))</f>
        <v>0</v>
      </c>
      <c r="G33" s="47">
        <f>TIME(0,60/$M$7*F33,0)</f>
        <v>0</v>
      </c>
      <c r="H33" s="46"/>
      <c r="I33" s="45"/>
      <c r="J33" s="45">
        <f>IF((J32+G33+L33)&lt;&gt;J32,J32+G33+L33,0)</f>
        <v>0</v>
      </c>
      <c r="K33" s="43"/>
      <c r="L33" s="42"/>
      <c r="M33" s="63"/>
      <c r="P33" s="25">
        <f t="shared" si="0"/>
        <v>0</v>
      </c>
      <c r="R33" s="26"/>
      <c r="S33" s="26"/>
      <c r="T33" s="26"/>
    </row>
    <row r="34" spans="1:20" s="17" customFormat="1" ht="9.75" customHeight="1" x14ac:dyDescent="0.2">
      <c r="A34" s="48"/>
      <c r="B34" s="49"/>
      <c r="C34" s="52"/>
      <c r="D34" s="56"/>
      <c r="E34" s="55"/>
      <c r="F34" s="45"/>
      <c r="G34" s="47"/>
      <c r="H34" s="46">
        <f>IF(E33&gt;0,H32+E33,0)</f>
        <v>0</v>
      </c>
      <c r="I34" s="46">
        <f>IF(F33&gt;0,I32+F33,0)</f>
        <v>0</v>
      </c>
      <c r="J34" s="44">
        <f>IF((J32+G33+L32)&lt;&gt;J32,J32+G33+L32,0)</f>
        <v>0</v>
      </c>
      <c r="K34" s="43"/>
      <c r="L34" s="42"/>
      <c r="M34" s="62"/>
      <c r="P34" s="24">
        <f t="shared" si="0"/>
        <v>0</v>
      </c>
      <c r="R34" s="26"/>
      <c r="S34" s="26"/>
      <c r="T34" s="26"/>
    </row>
    <row r="35" spans="1:20" s="17" customFormat="1" ht="9.75" customHeight="1" x14ac:dyDescent="0.2">
      <c r="A35" s="50"/>
      <c r="B35" s="51"/>
      <c r="C35" s="53"/>
      <c r="D35" s="56">
        <f>IF(C36&gt;0,(C36-C34)/100,0)</f>
        <v>0</v>
      </c>
      <c r="E35" s="54"/>
      <c r="F35" s="46">
        <f>IF(P36&lt;-20,-D35/1.5+E35,IF(P36&lt;0,E35,D35+E35))</f>
        <v>0</v>
      </c>
      <c r="G35" s="47">
        <f>TIME(0,60/$M$7*F35,0)</f>
        <v>0</v>
      </c>
      <c r="H35" s="46"/>
      <c r="I35" s="45"/>
      <c r="J35" s="45">
        <f>IF((J34+G35+L35)&lt;&gt;J34,J34+G35+L35,0)</f>
        <v>0</v>
      </c>
      <c r="K35" s="43"/>
      <c r="L35" s="42"/>
      <c r="M35" s="63"/>
      <c r="P35" s="25">
        <f t="shared" si="0"/>
        <v>0</v>
      </c>
      <c r="R35" s="26"/>
      <c r="S35" s="26"/>
      <c r="T35" s="26"/>
    </row>
    <row r="36" spans="1:20" s="17" customFormat="1" ht="9.75" customHeight="1" x14ac:dyDescent="0.2">
      <c r="A36" s="48"/>
      <c r="B36" s="49"/>
      <c r="C36" s="52"/>
      <c r="D36" s="56"/>
      <c r="E36" s="55"/>
      <c r="F36" s="45"/>
      <c r="G36" s="47"/>
      <c r="H36" s="46">
        <f>IF(E35&gt;0,H34+E35,0)</f>
        <v>0</v>
      </c>
      <c r="I36" s="46">
        <f>IF(F35&gt;0,I34+F35,0)</f>
        <v>0</v>
      </c>
      <c r="J36" s="44">
        <f>IF((J34+G35+L34)&lt;&gt;J34,J34+G35+L34,0)</f>
        <v>0</v>
      </c>
      <c r="K36" s="43"/>
      <c r="L36" s="42"/>
      <c r="M36" s="62"/>
      <c r="P36" s="24">
        <f t="shared" si="0"/>
        <v>0</v>
      </c>
      <c r="R36" s="26"/>
      <c r="S36" s="26"/>
      <c r="T36" s="26"/>
    </row>
    <row r="37" spans="1:20" s="17" customFormat="1" ht="9.75" customHeight="1" x14ac:dyDescent="0.2">
      <c r="A37" s="50"/>
      <c r="B37" s="51"/>
      <c r="C37" s="53"/>
      <c r="D37" s="56">
        <f>IF(C38&gt;0,(C38-C36)/100,0)</f>
        <v>0</v>
      </c>
      <c r="E37" s="54"/>
      <c r="F37" s="46">
        <f>IF(P38&lt;-20,-D37/1.5+E37,IF(P38&lt;0,E37,D37+E37))</f>
        <v>0</v>
      </c>
      <c r="G37" s="47">
        <f>TIME(0,60/$M$7*F37,0)</f>
        <v>0</v>
      </c>
      <c r="H37" s="46"/>
      <c r="I37" s="45"/>
      <c r="J37" s="45">
        <f>IF((J36+G37+L37)&lt;&gt;J36,J36+G37+L37,0)</f>
        <v>0</v>
      </c>
      <c r="K37" s="43"/>
      <c r="L37" s="42"/>
      <c r="M37" s="63"/>
      <c r="P37" s="25">
        <f t="shared" si="0"/>
        <v>0</v>
      </c>
      <c r="R37" s="26"/>
      <c r="S37" s="26"/>
      <c r="T37" s="26"/>
    </row>
    <row r="38" spans="1:20" s="17" customFormat="1" ht="9.75" customHeight="1" x14ac:dyDescent="0.2">
      <c r="A38" s="48"/>
      <c r="B38" s="49"/>
      <c r="C38" s="52"/>
      <c r="D38" s="56"/>
      <c r="E38" s="55"/>
      <c r="F38" s="45"/>
      <c r="G38" s="47"/>
      <c r="H38" s="46">
        <f>IF(E37&gt;0,H36+E37,0)</f>
        <v>0</v>
      </c>
      <c r="I38" s="46">
        <f>IF(F37&gt;0,I36+F37,0)</f>
        <v>0</v>
      </c>
      <c r="J38" s="44">
        <f>IF((J36+G37+L36)&lt;&gt;J36,J36+G37+L36,0)</f>
        <v>0</v>
      </c>
      <c r="K38" s="43"/>
      <c r="L38" s="42"/>
      <c r="M38" s="62"/>
      <c r="P38" s="24">
        <f t="shared" si="0"/>
        <v>0</v>
      </c>
    </row>
    <row r="39" spans="1:20" s="17" customFormat="1" ht="9.75" customHeight="1" x14ac:dyDescent="0.2">
      <c r="A39" s="50"/>
      <c r="B39" s="51"/>
      <c r="C39" s="53"/>
      <c r="D39" s="56">
        <f>IF(C40&gt;0,(C40-C38)/100,0)</f>
        <v>0</v>
      </c>
      <c r="E39" s="54"/>
      <c r="F39" s="46">
        <f>IF(P40&lt;-20,-D39/1.5+E39,IF(P40&lt;0,E39,D39+E39))</f>
        <v>0</v>
      </c>
      <c r="G39" s="47">
        <f>TIME(0,60/$M$7*F39,0)</f>
        <v>0</v>
      </c>
      <c r="H39" s="46"/>
      <c r="I39" s="45"/>
      <c r="J39" s="45">
        <f>IF((J38+G39+L39)&lt;&gt;J38,J38+G39+L39,0)</f>
        <v>0</v>
      </c>
      <c r="K39" s="43"/>
      <c r="L39" s="42"/>
      <c r="M39" s="63"/>
      <c r="P39" s="25">
        <f t="shared" si="0"/>
        <v>0</v>
      </c>
    </row>
    <row r="40" spans="1:20" s="17" customFormat="1" ht="9.75" customHeight="1" x14ac:dyDescent="0.2">
      <c r="A40" s="48"/>
      <c r="B40" s="49"/>
      <c r="C40" s="52"/>
      <c r="D40" s="56"/>
      <c r="E40" s="55"/>
      <c r="F40" s="45"/>
      <c r="G40" s="47"/>
      <c r="H40" s="46">
        <f>IF(E39&gt;0,H38+E39,0)</f>
        <v>0</v>
      </c>
      <c r="I40" s="46">
        <f>IF(F39&gt;0,I38+F39,0)</f>
        <v>0</v>
      </c>
      <c r="J40" s="44">
        <f>IF((J38+G39+L38)&lt;&gt;J38,J38+G39+L38,0)</f>
        <v>0</v>
      </c>
      <c r="K40" s="43"/>
      <c r="L40" s="42"/>
      <c r="M40" s="62"/>
      <c r="P40" s="24">
        <f t="shared" si="0"/>
        <v>0</v>
      </c>
    </row>
    <row r="41" spans="1:20" s="17" customFormat="1" ht="9.75" customHeight="1" x14ac:dyDescent="0.2">
      <c r="A41" s="50"/>
      <c r="B41" s="51"/>
      <c r="C41" s="53"/>
      <c r="D41" s="56">
        <f>IF(C42&gt;0,(C42-C40)/100,0)</f>
        <v>0</v>
      </c>
      <c r="E41" s="54"/>
      <c r="F41" s="46">
        <f>IF(P42&lt;-20,-D41/1.5+E41,IF(P42&lt;0,E41,D41+E41))</f>
        <v>0</v>
      </c>
      <c r="G41" s="47">
        <f>TIME(0,60/$M$7*F41,0)</f>
        <v>0</v>
      </c>
      <c r="H41" s="46"/>
      <c r="I41" s="45"/>
      <c r="J41" s="45">
        <f>IF((J40+G53+L41)&lt;&gt;J40,J40+G53+L41,0)</f>
        <v>0</v>
      </c>
      <c r="K41" s="43"/>
      <c r="L41" s="42"/>
      <c r="M41" s="63"/>
      <c r="P41" s="25">
        <f t="shared" si="0"/>
        <v>0</v>
      </c>
    </row>
    <row r="42" spans="1:20" ht="9.75" customHeight="1" x14ac:dyDescent="0.2">
      <c r="A42" s="48"/>
      <c r="B42" s="49"/>
      <c r="C42" s="52"/>
      <c r="D42" s="56"/>
      <c r="E42" s="55"/>
      <c r="F42" s="45"/>
      <c r="G42" s="47"/>
      <c r="H42" s="46">
        <f>IF(E41&gt;0,H40+E41,0)</f>
        <v>0</v>
      </c>
      <c r="I42" s="46">
        <f>IF(F41&gt;0,I40+F41,0)</f>
        <v>0</v>
      </c>
      <c r="J42" s="44">
        <f>IF((J40+G41+L40)&lt;&gt;J40,J40+G41+L40,0)</f>
        <v>0</v>
      </c>
      <c r="K42" s="43"/>
      <c r="L42" s="42"/>
      <c r="M42" s="62"/>
      <c r="O42" s="17"/>
      <c r="P42" s="24">
        <f t="shared" si="0"/>
        <v>0</v>
      </c>
      <c r="Q42" s="17"/>
    </row>
    <row r="43" spans="1:20" ht="9.75" customHeight="1" x14ac:dyDescent="0.2">
      <c r="A43" s="50"/>
      <c r="B43" s="51"/>
      <c r="C43" s="53"/>
      <c r="D43" s="56">
        <f>IF(C44&gt;0,(C44-C42)/100,0)</f>
        <v>0</v>
      </c>
      <c r="E43" s="54"/>
      <c r="F43" s="46">
        <f>IF(P44&lt;-20,-D43/1.5+E43,IF(P44&lt;0,E43,D43+E43))</f>
        <v>0</v>
      </c>
      <c r="G43" s="47">
        <f>TIME(0,60/$M$7*F43,0)</f>
        <v>0</v>
      </c>
      <c r="H43" s="46"/>
      <c r="I43" s="45"/>
      <c r="J43" s="45" t="e">
        <f>IF((J42+#REF!+L43)&lt;&gt;J42,J42+#REF!+L43,0)</f>
        <v>#REF!</v>
      </c>
      <c r="K43" s="43"/>
      <c r="L43" s="42"/>
      <c r="M43" s="63"/>
      <c r="P43" s="25">
        <f t="shared" si="0"/>
        <v>0</v>
      </c>
    </row>
    <row r="44" spans="1:20" ht="9.75" customHeight="1" x14ac:dyDescent="0.2">
      <c r="A44" s="48"/>
      <c r="B44" s="49"/>
      <c r="C44" s="52"/>
      <c r="D44" s="56"/>
      <c r="E44" s="55"/>
      <c r="F44" s="45"/>
      <c r="G44" s="47"/>
      <c r="H44" s="46">
        <f>IF(E43&gt;0,H42+E43,0)</f>
        <v>0</v>
      </c>
      <c r="I44" s="46">
        <f>IF(F43&gt;0,I42+F43,0)</f>
        <v>0</v>
      </c>
      <c r="J44" s="44">
        <f>IF((J42+G43+L42)&lt;&gt;J42,J42+G43+L42,0)</f>
        <v>0</v>
      </c>
      <c r="K44" s="43"/>
      <c r="L44" s="42"/>
      <c r="M44" s="62"/>
      <c r="P44" s="24">
        <f t="shared" si="0"/>
        <v>0</v>
      </c>
    </row>
    <row r="45" spans="1:20" ht="9.75" customHeight="1" x14ac:dyDescent="0.2">
      <c r="A45" s="50"/>
      <c r="B45" s="51"/>
      <c r="C45" s="53"/>
      <c r="D45" s="56">
        <f>IF(C46&gt;0,(C46-C44)/100,0)</f>
        <v>0</v>
      </c>
      <c r="E45" s="54"/>
      <c r="F45" s="46">
        <f>IF(P46&lt;-20,-D45/1.5+E45,IF(P46&lt;0,E45,D45+E45))</f>
        <v>0</v>
      </c>
      <c r="G45" s="47">
        <f>TIME(0,60/$M$7*F45,0)</f>
        <v>0</v>
      </c>
      <c r="H45" s="46"/>
      <c r="I45" s="45"/>
      <c r="J45" s="45">
        <f>IF((J44+G45+L45)&lt;&gt;J44,J44+G45+L45,0)</f>
        <v>0</v>
      </c>
      <c r="K45" s="43"/>
      <c r="L45" s="42"/>
      <c r="M45" s="63"/>
      <c r="P45" s="25">
        <f t="shared" si="0"/>
        <v>0</v>
      </c>
    </row>
    <row r="46" spans="1:20" ht="9.75" customHeight="1" x14ac:dyDescent="0.2">
      <c r="A46" s="48"/>
      <c r="B46" s="49"/>
      <c r="C46" s="52"/>
      <c r="D46" s="56"/>
      <c r="E46" s="55"/>
      <c r="F46" s="45"/>
      <c r="G46" s="47"/>
      <c r="H46" s="46">
        <f>IF(E45&gt;0,H44+E45,0)</f>
        <v>0</v>
      </c>
      <c r="I46" s="46">
        <f>IF(F45&gt;0,I44+F45,0)</f>
        <v>0</v>
      </c>
      <c r="J46" s="44">
        <f>IF((J44+G45+L44)&lt;&gt;J44,J44+G45+L44,0)</f>
        <v>0</v>
      </c>
      <c r="K46" s="43"/>
      <c r="L46" s="42"/>
      <c r="M46" s="62"/>
      <c r="P46" s="24">
        <f t="shared" si="0"/>
        <v>0</v>
      </c>
    </row>
    <row r="47" spans="1:20" ht="9.75" customHeight="1" x14ac:dyDescent="0.2">
      <c r="A47" s="50"/>
      <c r="B47" s="51"/>
      <c r="C47" s="53"/>
      <c r="D47" s="56">
        <f>IF(C48&gt;0,(C48-C46)/100,0)</f>
        <v>0</v>
      </c>
      <c r="E47" s="54"/>
      <c r="F47" s="46">
        <f>IF(P48&lt;-20,-D47/1.5+E47,IF(P48&lt;0,E47,D47+E47))</f>
        <v>0</v>
      </c>
      <c r="G47" s="47">
        <f>TIME(0,60/$M$7*F47,0)</f>
        <v>0</v>
      </c>
      <c r="H47" s="46"/>
      <c r="I47" s="45"/>
      <c r="J47" s="45">
        <f>IF((J46+G47+L47)&lt;&gt;J46,J46+G47+L47,0)</f>
        <v>0</v>
      </c>
      <c r="K47" s="43"/>
      <c r="L47" s="42"/>
      <c r="M47" s="63"/>
      <c r="P47" s="25">
        <f t="shared" si="0"/>
        <v>0</v>
      </c>
    </row>
    <row r="48" spans="1:20" ht="9.75" customHeight="1" x14ac:dyDescent="0.2">
      <c r="A48" s="48"/>
      <c r="B48" s="49"/>
      <c r="C48" s="52"/>
      <c r="D48" s="56"/>
      <c r="E48" s="55"/>
      <c r="F48" s="45"/>
      <c r="G48" s="47"/>
      <c r="H48" s="46">
        <f>IF(E47&gt;0,H46+E47,0)</f>
        <v>0</v>
      </c>
      <c r="I48" s="46">
        <f>IF(F47&gt;0,I46+F47,0)</f>
        <v>0</v>
      </c>
      <c r="J48" s="44">
        <f>IF((J46+G47+L46)&lt;&gt;J46,J46+G47+L46,0)</f>
        <v>0</v>
      </c>
      <c r="K48" s="43"/>
      <c r="L48" s="42"/>
      <c r="M48" s="62"/>
      <c r="P48" s="24">
        <f t="shared" si="0"/>
        <v>0</v>
      </c>
    </row>
    <row r="49" spans="1:16" ht="9.75" customHeight="1" x14ac:dyDescent="0.2">
      <c r="A49" s="50"/>
      <c r="B49" s="51"/>
      <c r="C49" s="53"/>
      <c r="D49" s="56">
        <f>IF(C50&gt;0,(C50-C48)/100,0)</f>
        <v>0</v>
      </c>
      <c r="E49" s="54"/>
      <c r="F49" s="46">
        <f>IF(P50&lt;-20,-D49/1.5+E49,IF(P50&lt;0,E49,D49+E49))</f>
        <v>0</v>
      </c>
      <c r="G49" s="47">
        <f>TIME(0,60/$M$7*F49,0)</f>
        <v>0</v>
      </c>
      <c r="H49" s="46"/>
      <c r="I49" s="45"/>
      <c r="J49" s="45">
        <f>IF((J48+G49+L49)&lt;&gt;J48,J48+G49+L49,0)</f>
        <v>0</v>
      </c>
      <c r="K49" s="43"/>
      <c r="L49" s="42"/>
      <c r="M49" s="63"/>
      <c r="P49" s="25">
        <f t="shared" si="0"/>
        <v>0</v>
      </c>
    </row>
    <row r="50" spans="1:16" ht="9.75" customHeight="1" x14ac:dyDescent="0.2">
      <c r="A50" s="48"/>
      <c r="B50" s="49"/>
      <c r="C50" s="52"/>
      <c r="D50" s="56"/>
      <c r="E50" s="55"/>
      <c r="F50" s="45"/>
      <c r="G50" s="47"/>
      <c r="H50" s="46">
        <f>IF(E49&gt;0,H48+E49,0)</f>
        <v>0</v>
      </c>
      <c r="I50" s="46">
        <f>IF(F49&gt;0,I48+F49,0)</f>
        <v>0</v>
      </c>
      <c r="J50" s="44">
        <f>IF((J48+G49+L48)&lt;&gt;J48,J48+G49+L48,0)</f>
        <v>0</v>
      </c>
      <c r="K50" s="43"/>
      <c r="L50" s="42"/>
      <c r="M50" s="62"/>
      <c r="P50" s="24">
        <f t="shared" si="0"/>
        <v>0</v>
      </c>
    </row>
    <row r="51" spans="1:16" ht="9.75" customHeight="1" x14ac:dyDescent="0.2">
      <c r="A51" s="50"/>
      <c r="B51" s="51"/>
      <c r="C51" s="53"/>
      <c r="D51" s="56">
        <f>IF(C52&gt;0,(C52-C50)/100,0)</f>
        <v>0</v>
      </c>
      <c r="E51" s="54"/>
      <c r="F51" s="46">
        <f>IF(P52&lt;-20,-D51/1.5+E51,IF(P52&lt;0,E51,D51+E51))</f>
        <v>0</v>
      </c>
      <c r="G51" s="47">
        <f>TIME(0,60/$M$7*F51,0)</f>
        <v>0</v>
      </c>
      <c r="H51" s="46"/>
      <c r="I51" s="45"/>
      <c r="J51" s="45">
        <f>IF((J50+G51+L51)&lt;&gt;J50,J50+G51+L51,0)</f>
        <v>0</v>
      </c>
      <c r="K51" s="43"/>
      <c r="L51" s="42"/>
      <c r="M51" s="63"/>
      <c r="P51" s="25">
        <f t="shared" si="0"/>
        <v>0</v>
      </c>
    </row>
    <row r="52" spans="1:16" ht="9.75" customHeight="1" x14ac:dyDescent="0.2">
      <c r="A52" s="48"/>
      <c r="B52" s="49"/>
      <c r="C52" s="52"/>
      <c r="D52" s="56"/>
      <c r="E52" s="55"/>
      <c r="F52" s="45"/>
      <c r="G52" s="47"/>
      <c r="H52" s="46">
        <f>IF(E51&gt;0,H50+E51,0)</f>
        <v>0</v>
      </c>
      <c r="I52" s="46">
        <f>IF(F51&gt;0,I50+F51,0)</f>
        <v>0</v>
      </c>
      <c r="J52" s="44">
        <f>IF((J50+G51+L50)&lt;&gt;J50,J50+G51+L50,0)</f>
        <v>0</v>
      </c>
      <c r="K52" s="43"/>
      <c r="L52" s="42"/>
      <c r="M52" s="62"/>
      <c r="P52" s="24">
        <f t="shared" si="0"/>
        <v>0</v>
      </c>
    </row>
    <row r="53" spans="1:16" ht="9.75" customHeight="1" x14ac:dyDescent="0.2">
      <c r="A53" s="50"/>
      <c r="B53" s="51"/>
      <c r="C53" s="53"/>
      <c r="D53" s="15"/>
      <c r="E53" s="27"/>
      <c r="F53" s="27"/>
      <c r="G53" s="28"/>
      <c r="H53" s="46"/>
      <c r="I53" s="45"/>
      <c r="J53" s="45" t="e">
        <f>IF((J52+#REF!+L53)&lt;&gt;J52,J52+#REF!+L53,0)</f>
        <v>#REF!</v>
      </c>
      <c r="K53" s="43"/>
      <c r="L53" s="42"/>
      <c r="M53" s="63"/>
      <c r="P53" s="25">
        <f t="shared" si="0"/>
        <v>0</v>
      </c>
    </row>
    <row r="54" spans="1:16" ht="21" customHeight="1" x14ac:dyDescent="0.2">
      <c r="A54" s="84" t="s">
        <v>102</v>
      </c>
      <c r="B54" s="85"/>
      <c r="C54" s="85"/>
      <c r="D54" s="85"/>
      <c r="E54" s="85"/>
      <c r="F54" s="82">
        <f>SUM(G12:G53)</f>
        <v>0</v>
      </c>
      <c r="G54" s="83"/>
      <c r="H54" s="71"/>
      <c r="I54" s="72"/>
      <c r="J54" s="72"/>
      <c r="K54" s="72"/>
      <c r="L54" s="72"/>
      <c r="M54" s="73"/>
    </row>
    <row r="55" spans="1:16" ht="21" customHeight="1" x14ac:dyDescent="0.2">
      <c r="A55" s="74"/>
      <c r="B55" s="75"/>
      <c r="C55" s="75"/>
      <c r="D55" s="75"/>
      <c r="E55" s="75"/>
      <c r="F55" s="75"/>
      <c r="G55" s="75"/>
      <c r="H55" s="75"/>
      <c r="I55" s="75"/>
      <c r="J55" s="75"/>
      <c r="K55" s="75"/>
      <c r="L55" s="75"/>
      <c r="M55" s="75"/>
    </row>
    <row r="56" spans="1:16" ht="26.25" customHeight="1" x14ac:dyDescent="0.3">
      <c r="A56" s="29" t="s">
        <v>54</v>
      </c>
      <c r="B56" s="30"/>
      <c r="C56" s="31"/>
      <c r="D56" s="79" t="s">
        <v>55</v>
      </c>
      <c r="E56" s="80"/>
      <c r="F56" s="80"/>
      <c r="G56" s="80"/>
      <c r="H56" s="80"/>
      <c r="I56" s="80"/>
      <c r="J56" s="80"/>
      <c r="K56" s="80"/>
      <c r="L56" s="80"/>
      <c r="M56" s="81"/>
    </row>
    <row r="57" spans="1:16" ht="21" customHeight="1" x14ac:dyDescent="0.2">
      <c r="A57" s="76" t="s">
        <v>56</v>
      </c>
      <c r="B57" s="77"/>
      <c r="C57" s="32" t="s">
        <v>57</v>
      </c>
      <c r="D57" s="68"/>
      <c r="E57" s="69"/>
      <c r="F57" s="69"/>
      <c r="G57" s="69"/>
      <c r="H57" s="69"/>
      <c r="I57" s="69"/>
      <c r="J57" s="69"/>
      <c r="K57" s="69"/>
      <c r="L57" s="69"/>
      <c r="M57" s="70"/>
    </row>
    <row r="58" spans="1:16" ht="21" customHeight="1" x14ac:dyDescent="0.2">
      <c r="A58" s="68"/>
      <c r="B58" s="78"/>
      <c r="C58" s="37"/>
      <c r="D58" s="68"/>
      <c r="E58" s="69"/>
      <c r="F58" s="69"/>
      <c r="G58" s="69"/>
      <c r="H58" s="69"/>
      <c r="I58" s="69"/>
      <c r="J58" s="69"/>
      <c r="K58" s="69"/>
      <c r="L58" s="69"/>
      <c r="M58" s="70"/>
    </row>
    <row r="59" spans="1:16" ht="21" customHeight="1" x14ac:dyDescent="0.2">
      <c r="A59" s="68"/>
      <c r="B59" s="78"/>
      <c r="C59" s="37"/>
      <c r="D59" s="68"/>
      <c r="E59" s="69"/>
      <c r="F59" s="69"/>
      <c r="G59" s="69"/>
      <c r="H59" s="69"/>
      <c r="I59" s="69"/>
      <c r="J59" s="69"/>
      <c r="K59" s="69"/>
      <c r="L59" s="69"/>
      <c r="M59" s="70"/>
    </row>
    <row r="60" spans="1:16" ht="21" customHeight="1" x14ac:dyDescent="0.2">
      <c r="A60" s="68"/>
      <c r="B60" s="78"/>
      <c r="C60" s="37"/>
      <c r="D60" s="68"/>
      <c r="E60" s="69"/>
      <c r="F60" s="69"/>
      <c r="G60" s="69"/>
      <c r="H60" s="69"/>
      <c r="I60" s="69"/>
      <c r="J60" s="69"/>
      <c r="K60" s="69"/>
      <c r="L60" s="69"/>
      <c r="M60" s="70"/>
    </row>
    <row r="61" spans="1:16" ht="21" customHeight="1" x14ac:dyDescent="0.2">
      <c r="A61" s="68"/>
      <c r="B61" s="78"/>
      <c r="C61" s="37"/>
      <c r="D61" s="68"/>
      <c r="E61" s="69"/>
      <c r="F61" s="69"/>
      <c r="G61" s="69"/>
      <c r="H61" s="69"/>
      <c r="I61" s="69"/>
      <c r="J61" s="69"/>
      <c r="K61" s="69"/>
      <c r="L61" s="69"/>
      <c r="M61" s="70"/>
    </row>
    <row r="62" spans="1:16" ht="21" customHeight="1" x14ac:dyDescent="0.2">
      <c r="A62" s="68"/>
      <c r="B62" s="78"/>
      <c r="C62" s="37"/>
      <c r="D62" s="68"/>
      <c r="E62" s="69"/>
      <c r="F62" s="69"/>
      <c r="G62" s="69"/>
      <c r="H62" s="69"/>
      <c r="I62" s="69"/>
      <c r="J62" s="69"/>
      <c r="K62" s="69"/>
      <c r="L62" s="69"/>
      <c r="M62" s="70"/>
    </row>
  </sheetData>
  <sheetProtection sheet="1" selectLockedCells="1"/>
  <mergeCells count="284">
    <mergeCell ref="M8:M11"/>
    <mergeCell ref="A9:C9"/>
    <mergeCell ref="A42:B43"/>
    <mergeCell ref="A44:B45"/>
    <mergeCell ref="A46:B47"/>
    <mergeCell ref="A48:B49"/>
    <mergeCell ref="M44:M45"/>
    <mergeCell ref="M52:M53"/>
    <mergeCell ref="G51:G52"/>
    <mergeCell ref="E51:E52"/>
    <mergeCell ref="D51:D52"/>
    <mergeCell ref="F51:F52"/>
    <mergeCell ref="M46:M47"/>
    <mergeCell ref="M48:M49"/>
    <mergeCell ref="M50:M51"/>
    <mergeCell ref="M36:M37"/>
    <mergeCell ref="M38:M39"/>
    <mergeCell ref="M40:M41"/>
    <mergeCell ref="M42:M43"/>
    <mergeCell ref="M24:M25"/>
    <mergeCell ref="M26:M27"/>
    <mergeCell ref="M28:M29"/>
    <mergeCell ref="M30:M31"/>
    <mergeCell ref="M32:M33"/>
    <mergeCell ref="A2:H4"/>
    <mergeCell ref="B6:L6"/>
    <mergeCell ref="B7:C7"/>
    <mergeCell ref="B8:C8"/>
    <mergeCell ref="D8:D10"/>
    <mergeCell ref="E8:E10"/>
    <mergeCell ref="F8:F10"/>
    <mergeCell ref="G8:G10"/>
    <mergeCell ref="D7:G7"/>
    <mergeCell ref="H7:K7"/>
    <mergeCell ref="A10:C10"/>
    <mergeCell ref="H8:H10"/>
    <mergeCell ref="I8:I10"/>
    <mergeCell ref="J8:J10"/>
    <mergeCell ref="D62:M62"/>
    <mergeCell ref="H54:M54"/>
    <mergeCell ref="A55:M55"/>
    <mergeCell ref="A57:B57"/>
    <mergeCell ref="A58:B58"/>
    <mergeCell ref="A59:B59"/>
    <mergeCell ref="A60:B60"/>
    <mergeCell ref="A61:B61"/>
    <mergeCell ref="A62:B62"/>
    <mergeCell ref="D58:M58"/>
    <mergeCell ref="D59:M59"/>
    <mergeCell ref="D60:M60"/>
    <mergeCell ref="D61:M61"/>
    <mergeCell ref="D56:M56"/>
    <mergeCell ref="D57:M57"/>
    <mergeCell ref="F54:G54"/>
    <mergeCell ref="A54:E54"/>
    <mergeCell ref="M34:M35"/>
    <mergeCell ref="M12:M13"/>
    <mergeCell ref="M14:M15"/>
    <mergeCell ref="M16:M17"/>
    <mergeCell ref="M18:M19"/>
    <mergeCell ref="M20:M21"/>
    <mergeCell ref="M22:M23"/>
    <mergeCell ref="A11:B11"/>
    <mergeCell ref="A12:B13"/>
    <mergeCell ref="D13:D14"/>
    <mergeCell ref="A14:B15"/>
    <mergeCell ref="G13:G14"/>
    <mergeCell ref="G15:G16"/>
    <mergeCell ref="A16:B17"/>
    <mergeCell ref="E13:E14"/>
    <mergeCell ref="C12:C13"/>
    <mergeCell ref="H14:H15"/>
    <mergeCell ref="I14:I15"/>
    <mergeCell ref="H12:H13"/>
    <mergeCell ref="I12:I13"/>
    <mergeCell ref="G35:G36"/>
    <mergeCell ref="A18:B19"/>
    <mergeCell ref="C14:C15"/>
    <mergeCell ref="C16:C17"/>
    <mergeCell ref="F49:F50"/>
    <mergeCell ref="G49:G50"/>
    <mergeCell ref="K8:K10"/>
    <mergeCell ref="L8:L10"/>
    <mergeCell ref="L12:L13"/>
    <mergeCell ref="J48:J49"/>
    <mergeCell ref="J46:J47"/>
    <mergeCell ref="I46:I47"/>
    <mergeCell ref="J16:J17"/>
    <mergeCell ref="K16:K17"/>
    <mergeCell ref="F13:F14"/>
    <mergeCell ref="F15:F16"/>
    <mergeCell ref="F17:F18"/>
    <mergeCell ref="H46:H47"/>
    <mergeCell ref="H50:H51"/>
    <mergeCell ref="I50:I51"/>
    <mergeCell ref="J50:J51"/>
    <mergeCell ref="K50:K51"/>
    <mergeCell ref="H48:H49"/>
    <mergeCell ref="I48:I49"/>
    <mergeCell ref="I16:I17"/>
    <mergeCell ref="I24:I25"/>
    <mergeCell ref="I26:I27"/>
    <mergeCell ref="K12:K13"/>
    <mergeCell ref="F41:F42"/>
    <mergeCell ref="G41:G42"/>
    <mergeCell ref="E43:E44"/>
    <mergeCell ref="G43:G44"/>
    <mergeCell ref="F47:F48"/>
    <mergeCell ref="C40:C41"/>
    <mergeCell ref="G39:G40"/>
    <mergeCell ref="D41:D42"/>
    <mergeCell ref="E39:E40"/>
    <mergeCell ref="F39:F40"/>
    <mergeCell ref="D39:D40"/>
    <mergeCell ref="E15:E16"/>
    <mergeCell ref="G17:G18"/>
    <mergeCell ref="H18:H19"/>
    <mergeCell ref="E35:E36"/>
    <mergeCell ref="E37:E38"/>
    <mergeCell ref="C34:C35"/>
    <mergeCell ref="C36:C37"/>
    <mergeCell ref="D37:D38"/>
    <mergeCell ref="D35:D36"/>
    <mergeCell ref="F37:F38"/>
    <mergeCell ref="C20:C21"/>
    <mergeCell ref="C18:C19"/>
    <mergeCell ref="H24:H25"/>
    <mergeCell ref="F25:F26"/>
    <mergeCell ref="G19:G20"/>
    <mergeCell ref="D33:D34"/>
    <mergeCell ref="D17:D18"/>
    <mergeCell ref="C22:C23"/>
    <mergeCell ref="D23:D24"/>
    <mergeCell ref="D25:D26"/>
    <mergeCell ref="G21:G22"/>
    <mergeCell ref="C24:C25"/>
    <mergeCell ref="C26:C27"/>
    <mergeCell ref="E25:E26"/>
    <mergeCell ref="J12:J13"/>
    <mergeCell ref="L16:L17"/>
    <mergeCell ref="D19:D20"/>
    <mergeCell ref="E17:E18"/>
    <mergeCell ref="D15:D16"/>
    <mergeCell ref="J14:J15"/>
    <mergeCell ref="K14:K15"/>
    <mergeCell ref="F19:F20"/>
    <mergeCell ref="J20:J21"/>
    <mergeCell ref="H16:H17"/>
    <mergeCell ref="E19:E20"/>
    <mergeCell ref="F21:F22"/>
    <mergeCell ref="L14:L15"/>
    <mergeCell ref="D21:D22"/>
    <mergeCell ref="E21:E22"/>
    <mergeCell ref="H20:H21"/>
    <mergeCell ref="H22:H23"/>
    <mergeCell ref="J18:J19"/>
    <mergeCell ref="I18:I19"/>
    <mergeCell ref="I20:I21"/>
    <mergeCell ref="I22:I23"/>
    <mergeCell ref="K18:K19"/>
    <mergeCell ref="K20:K21"/>
    <mergeCell ref="E23:E24"/>
    <mergeCell ref="C30:C31"/>
    <mergeCell ref="C32:C33"/>
    <mergeCell ref="D29:D30"/>
    <mergeCell ref="D31:D32"/>
    <mergeCell ref="D27:D28"/>
    <mergeCell ref="E33:E34"/>
    <mergeCell ref="A20:B21"/>
    <mergeCell ref="F23:F24"/>
    <mergeCell ref="A24:B25"/>
    <mergeCell ref="F33:F34"/>
    <mergeCell ref="A32:B33"/>
    <mergeCell ref="A22:B23"/>
    <mergeCell ref="F27:F28"/>
    <mergeCell ref="F29:F30"/>
    <mergeCell ref="F31:F32"/>
    <mergeCell ref="A26:B27"/>
    <mergeCell ref="A28:B29"/>
    <mergeCell ref="A30:B31"/>
    <mergeCell ref="E27:E28"/>
    <mergeCell ref="E29:E30"/>
    <mergeCell ref="E31:E32"/>
    <mergeCell ref="C28:C29"/>
    <mergeCell ref="F35:F36"/>
    <mergeCell ref="A36:B37"/>
    <mergeCell ref="C38:C39"/>
    <mergeCell ref="C52:C53"/>
    <mergeCell ref="C44:C45"/>
    <mergeCell ref="C42:C43"/>
    <mergeCell ref="C46:C47"/>
    <mergeCell ref="A38:B39"/>
    <mergeCell ref="A40:B41"/>
    <mergeCell ref="C48:C49"/>
    <mergeCell ref="C50:C51"/>
    <mergeCell ref="A50:B51"/>
    <mergeCell ref="A52:B53"/>
    <mergeCell ref="A34:B35"/>
    <mergeCell ref="F43:F44"/>
    <mergeCell ref="E45:E46"/>
    <mergeCell ref="D45:D46"/>
    <mergeCell ref="F45:F46"/>
    <mergeCell ref="E47:E48"/>
    <mergeCell ref="D43:D44"/>
    <mergeCell ref="E49:E50"/>
    <mergeCell ref="D49:D50"/>
    <mergeCell ref="D47:D48"/>
    <mergeCell ref="E41:E42"/>
    <mergeCell ref="G37:G38"/>
    <mergeCell ref="G23:G24"/>
    <mergeCell ref="G25:G26"/>
    <mergeCell ref="G27:G28"/>
    <mergeCell ref="G29:G30"/>
    <mergeCell ref="H26:H27"/>
    <mergeCell ref="G31:G32"/>
    <mergeCell ref="G33:G34"/>
    <mergeCell ref="H52:H53"/>
    <mergeCell ref="H42:H43"/>
    <mergeCell ref="G47:G48"/>
    <mergeCell ref="G45:G46"/>
    <mergeCell ref="I28:I29"/>
    <mergeCell ref="I30:I31"/>
    <mergeCell ref="H28:H29"/>
    <mergeCell ref="H30:H31"/>
    <mergeCell ref="I32:I33"/>
    <mergeCell ref="I34:I35"/>
    <mergeCell ref="I36:I37"/>
    <mergeCell ref="H36:H37"/>
    <mergeCell ref="H38:H39"/>
    <mergeCell ref="H32:H33"/>
    <mergeCell ref="H34:H35"/>
    <mergeCell ref="I52:I53"/>
    <mergeCell ref="H40:H41"/>
    <mergeCell ref="I40:I41"/>
    <mergeCell ref="H44:H45"/>
    <mergeCell ref="I44:I45"/>
    <mergeCell ref="I42:I43"/>
    <mergeCell ref="I38:I39"/>
    <mergeCell ref="L50:L51"/>
    <mergeCell ref="J22:J23"/>
    <mergeCell ref="J24:J25"/>
    <mergeCell ref="J26:J27"/>
    <mergeCell ref="J28:J29"/>
    <mergeCell ref="J30:J31"/>
    <mergeCell ref="J40:J41"/>
    <mergeCell ref="J42:J43"/>
    <mergeCell ref="K42:K43"/>
    <mergeCell ref="J44:J45"/>
    <mergeCell ref="J34:J35"/>
    <mergeCell ref="K36:K37"/>
    <mergeCell ref="L36:L37"/>
    <mergeCell ref="J36:J37"/>
    <mergeCell ref="J38:J39"/>
    <mergeCell ref="J32:J33"/>
    <mergeCell ref="K34:K35"/>
    <mergeCell ref="K28:K29"/>
    <mergeCell ref="K30:K31"/>
    <mergeCell ref="K46:K47"/>
    <mergeCell ref="K44:K45"/>
    <mergeCell ref="L18:L19"/>
    <mergeCell ref="L20:L21"/>
    <mergeCell ref="L22:L23"/>
    <mergeCell ref="L24:L25"/>
    <mergeCell ref="L26:L27"/>
    <mergeCell ref="L30:L31"/>
    <mergeCell ref="L28:L29"/>
    <mergeCell ref="L38:L39"/>
    <mergeCell ref="L32:L33"/>
    <mergeCell ref="L34:L35"/>
    <mergeCell ref="K32:K33"/>
    <mergeCell ref="K22:K23"/>
    <mergeCell ref="K24:K25"/>
    <mergeCell ref="K26:K27"/>
    <mergeCell ref="L52:L53"/>
    <mergeCell ref="K52:K53"/>
    <mergeCell ref="K38:K39"/>
    <mergeCell ref="K40:K41"/>
    <mergeCell ref="J52:J53"/>
    <mergeCell ref="L44:L45"/>
    <mergeCell ref="L46:L47"/>
    <mergeCell ref="L40:L41"/>
    <mergeCell ref="L42:L43"/>
    <mergeCell ref="L48:L49"/>
    <mergeCell ref="K48:K49"/>
  </mergeCells>
  <phoneticPr fontId="0" type="noConversion"/>
  <pageMargins left="0.39370078740157483" right="0.39370078740157483" top="0.39370078740157483" bottom="0.39370078740157483" header="0.51181102362204722" footer="0.51181102362204722"/>
  <pageSetup paperSize="9" scale="84" orientation="portrait" r:id="rId1"/>
  <headerFooter alignWithMargins="0"/>
  <colBreaks count="1" manualBreakCount="1">
    <brk id="15" max="1048575" man="1"/>
  </colBreaks>
  <ignoredErrors>
    <ignoredError sqref="P17 J18" emptyCellReference="1"/>
  </ignoredError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24"/>
  <sheetViews>
    <sheetView showGridLines="0" showZeros="0" zoomScaleNormal="100" workbookViewId="0">
      <selection activeCell="C58" sqref="C58"/>
    </sheetView>
  </sheetViews>
  <sheetFormatPr baseColWidth="10" defaultRowHeight="12.75" x14ac:dyDescent="0.2"/>
  <cols>
    <col min="2" max="2" width="17.42578125" customWidth="1"/>
  </cols>
  <sheetData>
    <row r="2" spans="2:3" x14ac:dyDescent="0.2">
      <c r="B2" s="13" t="s">
        <v>5</v>
      </c>
      <c r="C2" s="2"/>
    </row>
    <row r="3" spans="2:3" x14ac:dyDescent="0.2">
      <c r="B3" s="18" t="s">
        <v>0</v>
      </c>
      <c r="C3" s="18" t="s">
        <v>4</v>
      </c>
    </row>
    <row r="4" spans="2:3" x14ac:dyDescent="0.2">
      <c r="B4" s="21">
        <f>'Calcul du temps de marche'!H12</f>
        <v>0</v>
      </c>
      <c r="C4" s="22">
        <f>'Calcul du temps de marche'!C12</f>
        <v>0</v>
      </c>
    </row>
    <row r="5" spans="2:3" x14ac:dyDescent="0.2">
      <c r="B5" s="21">
        <f>'Calcul du temps de marche'!H14</f>
        <v>0</v>
      </c>
      <c r="C5" s="22">
        <f>'Calcul du temps de marche'!C14</f>
        <v>0</v>
      </c>
    </row>
    <row r="6" spans="2:3" x14ac:dyDescent="0.2">
      <c r="B6" s="21">
        <f>'Calcul du temps de marche'!H16</f>
        <v>0</v>
      </c>
      <c r="C6" s="22">
        <f>'Calcul du temps de marche'!C16</f>
        <v>0</v>
      </c>
    </row>
    <row r="7" spans="2:3" x14ac:dyDescent="0.2">
      <c r="B7" s="21">
        <f>'Calcul du temps de marche'!H18</f>
        <v>0</v>
      </c>
      <c r="C7" s="22">
        <f>'Calcul du temps de marche'!C18</f>
        <v>0</v>
      </c>
    </row>
    <row r="8" spans="2:3" x14ac:dyDescent="0.2">
      <c r="B8" s="21">
        <f>'Calcul du temps de marche'!H20</f>
        <v>0</v>
      </c>
      <c r="C8" s="22">
        <f>'Calcul du temps de marche'!C20</f>
        <v>0</v>
      </c>
    </row>
    <row r="9" spans="2:3" x14ac:dyDescent="0.2">
      <c r="B9" s="21">
        <f>'Calcul du temps de marche'!H22</f>
        <v>0</v>
      </c>
      <c r="C9" s="22">
        <f>'Calcul du temps de marche'!C22</f>
        <v>0</v>
      </c>
    </row>
    <row r="10" spans="2:3" x14ac:dyDescent="0.2">
      <c r="B10" s="21">
        <f>'Calcul du temps de marche'!H24</f>
        <v>0</v>
      </c>
      <c r="C10" s="22">
        <f>'Calcul du temps de marche'!C24</f>
        <v>0</v>
      </c>
    </row>
    <row r="11" spans="2:3" x14ac:dyDescent="0.2">
      <c r="B11" s="21">
        <f>'Calcul du temps de marche'!H26</f>
        <v>0</v>
      </c>
      <c r="C11" s="22">
        <f>'Calcul du temps de marche'!C26</f>
        <v>0</v>
      </c>
    </row>
    <row r="12" spans="2:3" x14ac:dyDescent="0.2">
      <c r="B12" s="21">
        <f>'Calcul du temps de marche'!H28</f>
        <v>0</v>
      </c>
      <c r="C12" s="22">
        <f>'Calcul du temps de marche'!C28</f>
        <v>0</v>
      </c>
    </row>
    <row r="13" spans="2:3" x14ac:dyDescent="0.2">
      <c r="B13" s="21">
        <f>'Calcul du temps de marche'!H30</f>
        <v>0</v>
      </c>
      <c r="C13" s="22">
        <f>'Calcul du temps de marche'!C30</f>
        <v>0</v>
      </c>
    </row>
    <row r="14" spans="2:3" x14ac:dyDescent="0.2">
      <c r="B14" s="21">
        <f>'Calcul du temps de marche'!H32</f>
        <v>0</v>
      </c>
      <c r="C14" s="22">
        <f>'Calcul du temps de marche'!C32</f>
        <v>0</v>
      </c>
    </row>
    <row r="15" spans="2:3" x14ac:dyDescent="0.2">
      <c r="B15" s="21">
        <f>'Calcul du temps de marche'!H34</f>
        <v>0</v>
      </c>
      <c r="C15" s="22">
        <f>'Calcul du temps de marche'!C34</f>
        <v>0</v>
      </c>
    </row>
    <row r="16" spans="2:3" x14ac:dyDescent="0.2">
      <c r="B16" s="21">
        <f>'Calcul du temps de marche'!H36</f>
        <v>0</v>
      </c>
      <c r="C16" s="22">
        <f>'Calcul du temps de marche'!C36</f>
        <v>0</v>
      </c>
    </row>
    <row r="17" spans="2:3" x14ac:dyDescent="0.2">
      <c r="B17" s="21">
        <f>'Calcul du temps de marche'!H38</f>
        <v>0</v>
      </c>
      <c r="C17" s="22">
        <f>'Calcul du temps de marche'!C38</f>
        <v>0</v>
      </c>
    </row>
    <row r="18" spans="2:3" x14ac:dyDescent="0.2">
      <c r="B18" s="21">
        <f>'Calcul du temps de marche'!H40</f>
        <v>0</v>
      </c>
      <c r="C18" s="22">
        <f>'Calcul du temps de marche'!C40</f>
        <v>0</v>
      </c>
    </row>
    <row r="19" spans="2:3" x14ac:dyDescent="0.2">
      <c r="B19" s="21">
        <f>'Calcul du temps de marche'!H42</f>
        <v>0</v>
      </c>
      <c r="C19" s="22">
        <f>'Calcul du temps de marche'!C42</f>
        <v>0</v>
      </c>
    </row>
    <row r="20" spans="2:3" x14ac:dyDescent="0.2">
      <c r="B20" s="21">
        <f>'Calcul du temps de marche'!H44</f>
        <v>0</v>
      </c>
      <c r="C20" s="22">
        <f>'Calcul du temps de marche'!C44</f>
        <v>0</v>
      </c>
    </row>
    <row r="21" spans="2:3" x14ac:dyDescent="0.2">
      <c r="B21" s="21">
        <f>'Calcul du temps de marche'!H46</f>
        <v>0</v>
      </c>
      <c r="C21" s="22">
        <f>'Calcul du temps de marche'!C46</f>
        <v>0</v>
      </c>
    </row>
    <row r="22" spans="2:3" x14ac:dyDescent="0.2">
      <c r="B22" s="21">
        <f>'Calcul du temps de marche'!H48</f>
        <v>0</v>
      </c>
      <c r="C22" s="22">
        <f>'Calcul du temps de marche'!C48</f>
        <v>0</v>
      </c>
    </row>
    <row r="23" spans="2:3" x14ac:dyDescent="0.2">
      <c r="B23" s="21">
        <f>'Calcul du temps de marche'!H50</f>
        <v>0</v>
      </c>
      <c r="C23" s="22">
        <f>'Calcul du temps de marche'!C50</f>
        <v>0</v>
      </c>
    </row>
    <row r="24" spans="2:3" x14ac:dyDescent="0.2">
      <c r="B24" s="21">
        <f>'Calcul du temps de marche'!H52</f>
        <v>0</v>
      </c>
      <c r="C24" s="22">
        <f>'Calcul du temps de marche'!C52</f>
        <v>0</v>
      </c>
    </row>
  </sheetData>
  <sheetProtection sheet="1" objects="1" scenarios="1"/>
  <phoneticPr fontId="0" type="noConversion"/>
  <pageMargins left="0.78740157499999996" right="0.78740157499999996" top="0.984251969" bottom="0.984251969" header="0.4921259845" footer="0.4921259845"/>
  <pageSetup paperSize="9" scale="99" orientation="landscape" horizontalDpi="300" verticalDpi="300" r:id="rId1"/>
  <headerFooter alignWithMargins="0"/>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2"/>
  <sheetViews>
    <sheetView showGridLines="0" showZeros="0" view="pageLayout" zoomScale="70" zoomScaleNormal="90" zoomScalePageLayoutView="70" workbookViewId="0">
      <selection activeCell="L20" sqref="L20:L21"/>
    </sheetView>
  </sheetViews>
  <sheetFormatPr baseColWidth="10" defaultColWidth="11.42578125" defaultRowHeight="12.75" x14ac:dyDescent="0.2"/>
  <cols>
    <col min="1" max="1" width="11" style="2" customWidth="1"/>
    <col min="2" max="2" width="14.140625" style="2" customWidth="1"/>
    <col min="3" max="3" width="7" style="2" customWidth="1"/>
    <col min="4" max="5" width="6.5703125" style="2" customWidth="1"/>
    <col min="6" max="11" width="6.7109375" style="2" customWidth="1"/>
    <col min="12" max="12" width="7.140625" style="2" customWidth="1"/>
    <col min="13" max="14" width="21.28515625" style="2" customWidth="1"/>
    <col min="15" max="15" width="11.42578125" style="2"/>
    <col min="16" max="16" width="17.42578125" style="2" hidden="1" customWidth="1"/>
    <col min="17" max="16384" width="11.42578125" style="2"/>
  </cols>
  <sheetData>
    <row r="1" spans="1:17" ht="33.75" customHeight="1" x14ac:dyDescent="0.2"/>
    <row r="2" spans="1:17" ht="12" customHeight="1" x14ac:dyDescent="0.2">
      <c r="A2" s="86" t="s">
        <v>35</v>
      </c>
      <c r="B2" s="86"/>
      <c r="C2" s="87"/>
      <c r="D2" s="87"/>
      <c r="E2" s="87"/>
      <c r="F2" s="87"/>
      <c r="G2" s="87"/>
      <c r="H2" s="87"/>
    </row>
    <row r="3" spans="1:17" x14ac:dyDescent="0.2">
      <c r="A3" s="87"/>
      <c r="B3" s="87"/>
      <c r="C3" s="87"/>
      <c r="D3" s="87"/>
      <c r="E3" s="87"/>
      <c r="F3" s="87"/>
      <c r="G3" s="87"/>
      <c r="H3" s="87"/>
    </row>
    <row r="4" spans="1:17" ht="17.25" customHeight="1" x14ac:dyDescent="0.2">
      <c r="A4" s="87"/>
      <c r="B4" s="87"/>
      <c r="C4" s="87"/>
      <c r="D4" s="87"/>
      <c r="E4" s="87"/>
      <c r="F4" s="87"/>
      <c r="G4" s="87"/>
      <c r="H4" s="87"/>
    </row>
    <row r="5" spans="1:17" ht="15" customHeight="1" x14ac:dyDescent="0.2">
      <c r="A5" s="3"/>
      <c r="B5" s="3"/>
      <c r="C5" s="4"/>
      <c r="D5" s="5"/>
      <c r="E5" s="5"/>
      <c r="F5" s="6"/>
      <c r="G5" s="6"/>
      <c r="H5" s="6"/>
      <c r="I5" s="6"/>
      <c r="J5" s="6"/>
      <c r="K5" s="6"/>
      <c r="L5" s="6"/>
    </row>
    <row r="6" spans="1:17" ht="24" customHeight="1" x14ac:dyDescent="0.2">
      <c r="A6" s="7" t="s">
        <v>36</v>
      </c>
      <c r="B6" s="106" t="s">
        <v>29</v>
      </c>
      <c r="C6" s="106"/>
      <c r="D6" s="106"/>
      <c r="E6" s="106"/>
      <c r="F6" s="106"/>
      <c r="G6" s="106"/>
      <c r="H6" s="106"/>
      <c r="I6" s="106"/>
      <c r="J6" s="106"/>
      <c r="K6" s="106"/>
      <c r="L6" s="107"/>
      <c r="M6" s="8" t="s">
        <v>106</v>
      </c>
    </row>
    <row r="7" spans="1:17" ht="15.75" customHeight="1" x14ac:dyDescent="0.2">
      <c r="A7" s="7" t="s">
        <v>37</v>
      </c>
      <c r="B7" s="108" t="s">
        <v>34</v>
      </c>
      <c r="C7" s="109"/>
      <c r="D7" s="94" t="s">
        <v>38</v>
      </c>
      <c r="E7" s="95"/>
      <c r="F7" s="95"/>
      <c r="G7" s="96"/>
      <c r="H7" s="94" t="s">
        <v>39</v>
      </c>
      <c r="I7" s="95"/>
      <c r="J7" s="95"/>
      <c r="K7" s="96"/>
      <c r="L7" s="9"/>
      <c r="M7" s="10">
        <v>4</v>
      </c>
    </row>
    <row r="8" spans="1:17" ht="36" customHeight="1" x14ac:dyDescent="0.2">
      <c r="A8" s="7" t="s">
        <v>40</v>
      </c>
      <c r="B8" s="106" t="s">
        <v>30</v>
      </c>
      <c r="C8" s="107"/>
      <c r="D8" s="93" t="s">
        <v>42</v>
      </c>
      <c r="E8" s="59" t="s">
        <v>43</v>
      </c>
      <c r="F8" s="59" t="s">
        <v>44</v>
      </c>
      <c r="G8" s="59" t="s">
        <v>45</v>
      </c>
      <c r="H8" s="59" t="s">
        <v>46</v>
      </c>
      <c r="I8" s="59" t="s">
        <v>47</v>
      </c>
      <c r="J8" s="59" t="s">
        <v>48</v>
      </c>
      <c r="K8" s="59" t="s">
        <v>104</v>
      </c>
      <c r="L8" s="59" t="s">
        <v>49</v>
      </c>
      <c r="M8" s="100" t="s">
        <v>50</v>
      </c>
    </row>
    <row r="9" spans="1:17" x14ac:dyDescent="0.2">
      <c r="A9" s="103" t="s">
        <v>41</v>
      </c>
      <c r="B9" s="104"/>
      <c r="C9" s="105"/>
      <c r="D9" s="60"/>
      <c r="E9" s="60"/>
      <c r="F9" s="60"/>
      <c r="G9" s="60"/>
      <c r="H9" s="60"/>
      <c r="I9" s="60"/>
      <c r="J9" s="60"/>
      <c r="K9" s="60"/>
      <c r="L9" s="60"/>
      <c r="M9" s="101"/>
    </row>
    <row r="10" spans="1:17" ht="75" customHeight="1" x14ac:dyDescent="0.2">
      <c r="A10" s="124" t="s">
        <v>31</v>
      </c>
      <c r="B10" s="125"/>
      <c r="C10" s="126"/>
      <c r="D10" s="61"/>
      <c r="E10" s="61"/>
      <c r="F10" s="61"/>
      <c r="G10" s="61"/>
      <c r="H10" s="61"/>
      <c r="I10" s="61"/>
      <c r="J10" s="61"/>
      <c r="K10" s="61"/>
      <c r="L10" s="61"/>
      <c r="M10" s="101"/>
    </row>
    <row r="11" spans="1:17" ht="21" customHeight="1" x14ac:dyDescent="0.2">
      <c r="A11" s="65" t="s">
        <v>51</v>
      </c>
      <c r="B11" s="66"/>
      <c r="C11" s="11" t="s">
        <v>52</v>
      </c>
      <c r="D11" s="12" t="s">
        <v>28</v>
      </c>
      <c r="E11" s="11" t="s">
        <v>1</v>
      </c>
      <c r="F11" s="11" t="s">
        <v>53</v>
      </c>
      <c r="G11" s="11" t="s">
        <v>2</v>
      </c>
      <c r="H11" s="11" t="s">
        <v>1</v>
      </c>
      <c r="I11" s="11" t="s">
        <v>53</v>
      </c>
      <c r="J11" s="11" t="s">
        <v>3</v>
      </c>
      <c r="K11" s="11" t="s">
        <v>3</v>
      </c>
      <c r="L11" s="11" t="s">
        <v>2</v>
      </c>
      <c r="M11" s="102"/>
      <c r="P11" s="14" t="s">
        <v>26</v>
      </c>
    </row>
    <row r="12" spans="1:17" s="17" customFormat="1" ht="9.75" customHeight="1" x14ac:dyDescent="0.2">
      <c r="A12" s="120" t="s">
        <v>6</v>
      </c>
      <c r="B12" s="121"/>
      <c r="C12" s="127">
        <v>1475</v>
      </c>
      <c r="D12" s="15"/>
      <c r="E12" s="16"/>
      <c r="F12" s="16"/>
      <c r="G12" s="16"/>
      <c r="H12" s="67"/>
      <c r="I12" s="67"/>
      <c r="J12" s="128">
        <v>0.375</v>
      </c>
      <c r="K12" s="43"/>
      <c r="L12" s="119"/>
      <c r="M12" s="114"/>
      <c r="O12" s="19"/>
      <c r="P12" s="20" t="s">
        <v>27</v>
      </c>
      <c r="Q12" s="2"/>
    </row>
    <row r="13" spans="1:17" s="17" customFormat="1" ht="9.75" customHeight="1" x14ac:dyDescent="0.2">
      <c r="A13" s="122"/>
      <c r="B13" s="123"/>
      <c r="C13" s="127"/>
      <c r="D13" s="56">
        <f>IF(C14&gt;0,(C14-C12)/100,0)</f>
        <v>0.02</v>
      </c>
      <c r="E13" s="129">
        <v>1.4</v>
      </c>
      <c r="F13" s="46">
        <f>IF(P14&lt;-20,-D13/1.5+E13,IF(P14&lt;0,E13,D13+E13))</f>
        <v>1.42</v>
      </c>
      <c r="G13" s="47">
        <f>TIME(0,60/$M$7*F13,0)</f>
        <v>1.4583333333333332E-2</v>
      </c>
      <c r="H13" s="67"/>
      <c r="I13" s="67"/>
      <c r="J13" s="117"/>
      <c r="K13" s="43"/>
      <c r="L13" s="119"/>
      <c r="M13" s="118"/>
      <c r="P13" s="23"/>
    </row>
    <row r="14" spans="1:17" s="17" customFormat="1" ht="9.75" customHeight="1" x14ac:dyDescent="0.2">
      <c r="A14" s="120" t="s">
        <v>7</v>
      </c>
      <c r="B14" s="121"/>
      <c r="C14" s="127">
        <v>1477</v>
      </c>
      <c r="D14" s="56"/>
      <c r="E14" s="129"/>
      <c r="F14" s="45"/>
      <c r="G14" s="47"/>
      <c r="H14" s="46">
        <f>IF(E13&gt;0,H12+E13,0)</f>
        <v>1.4</v>
      </c>
      <c r="I14" s="46">
        <f>IF(F13&gt;0,I12+F13,0)</f>
        <v>1.42</v>
      </c>
      <c r="J14" s="44">
        <f>IF((J12+G13+L12)&lt;&gt;J12,J12+G13+L12,0)</f>
        <v>0.38958333333333334</v>
      </c>
      <c r="K14" s="43"/>
      <c r="L14" s="119"/>
      <c r="M14" s="114"/>
      <c r="P14" s="24">
        <f>IF(E13=0,0,D13/(10*E13)*100)</f>
        <v>0.14285714285714285</v>
      </c>
    </row>
    <row r="15" spans="1:17" s="17" customFormat="1" ht="9.75" customHeight="1" x14ac:dyDescent="0.2">
      <c r="A15" s="122"/>
      <c r="B15" s="123"/>
      <c r="C15" s="127"/>
      <c r="D15" s="56">
        <f>IF(C16&gt;0,(C16-C14)/100,0)</f>
        <v>1.21</v>
      </c>
      <c r="E15" s="129">
        <v>1.3</v>
      </c>
      <c r="F15" s="46">
        <f>IF(P16&lt;-20,-D15/1.5+E15,IF(P16&lt;0,E15,D15+E15))</f>
        <v>2.5099999999999998</v>
      </c>
      <c r="G15" s="47">
        <f>TIME(0,60/$M$7*F15,0)</f>
        <v>2.5694444444444447E-2</v>
      </c>
      <c r="H15" s="46"/>
      <c r="I15" s="45"/>
      <c r="J15" s="45">
        <f>IF((J14+G15+L15)&lt;&gt;J14,J14+G15+L15,0)</f>
        <v>0.4152777777777778</v>
      </c>
      <c r="K15" s="43"/>
      <c r="L15" s="119"/>
      <c r="M15" s="115"/>
      <c r="P15" s="25">
        <f t="shared" ref="P15:P53" si="0">IF(E14=0,0,D14/(10*E14)*100)</f>
        <v>0</v>
      </c>
    </row>
    <row r="16" spans="1:17" s="17" customFormat="1" ht="9.75" customHeight="1" x14ac:dyDescent="0.2">
      <c r="A16" s="120" t="s">
        <v>8</v>
      </c>
      <c r="B16" s="121"/>
      <c r="C16" s="127">
        <v>1598</v>
      </c>
      <c r="D16" s="56"/>
      <c r="E16" s="129"/>
      <c r="F16" s="45"/>
      <c r="G16" s="47"/>
      <c r="H16" s="46">
        <f>IF(E15&gt;0,H14+E15,0)</f>
        <v>2.7</v>
      </c>
      <c r="I16" s="46">
        <f>IF(F15&gt;0,I14+F15,0)</f>
        <v>3.9299999999999997</v>
      </c>
      <c r="J16" s="44">
        <f>IF((J14+G15+L14)&lt;&gt;J14,J14+G15+L14,0)</f>
        <v>0.4152777777777778</v>
      </c>
      <c r="K16" s="43"/>
      <c r="L16" s="119"/>
      <c r="M16" s="114"/>
      <c r="P16" s="24">
        <f t="shared" si="0"/>
        <v>9.3076923076923066</v>
      </c>
    </row>
    <row r="17" spans="1:20" s="17" customFormat="1" ht="9.75" customHeight="1" x14ac:dyDescent="0.2">
      <c r="A17" s="122"/>
      <c r="B17" s="123"/>
      <c r="C17" s="127"/>
      <c r="D17" s="56">
        <f>IF(C18&gt;0,(C18-C16)/100,0)</f>
        <v>0.69</v>
      </c>
      <c r="E17" s="129">
        <v>1.2</v>
      </c>
      <c r="F17" s="46">
        <f>IF(P18&lt;-20,-D17/1.5+E17,IF(P18&lt;0,E17,D17+E17))</f>
        <v>1.89</v>
      </c>
      <c r="G17" s="47">
        <f>TIME(0,60/$M$7*F17,0)</f>
        <v>1.9444444444444445E-2</v>
      </c>
      <c r="H17" s="46"/>
      <c r="I17" s="45"/>
      <c r="J17" s="45">
        <f>IF((J16+G17+L17)&lt;&gt;J16,J16+G17+L17,0)</f>
        <v>0.43472222222222223</v>
      </c>
      <c r="K17" s="43"/>
      <c r="L17" s="119"/>
      <c r="M17" s="115"/>
      <c r="P17" s="25">
        <f t="shared" si="0"/>
        <v>0</v>
      </c>
    </row>
    <row r="18" spans="1:20" s="17" customFormat="1" ht="9.75" customHeight="1" x14ac:dyDescent="0.2">
      <c r="A18" s="120" t="s">
        <v>9</v>
      </c>
      <c r="B18" s="121"/>
      <c r="C18" s="127">
        <v>1667</v>
      </c>
      <c r="D18" s="56"/>
      <c r="E18" s="129"/>
      <c r="F18" s="45"/>
      <c r="G18" s="47"/>
      <c r="H18" s="46">
        <f>IF(E17&gt;0,H16+E17,0)</f>
        <v>3.9000000000000004</v>
      </c>
      <c r="I18" s="46">
        <f>IF(F17&gt;0,I16+F17,0)</f>
        <v>5.8199999999999994</v>
      </c>
      <c r="J18" s="44">
        <f>IF((J16+G17+L16)&lt;&gt;J16,J16+G17+L16,0)</f>
        <v>0.43472222222222223</v>
      </c>
      <c r="K18" s="43"/>
      <c r="L18" s="119"/>
      <c r="M18" s="114"/>
      <c r="P18" s="24">
        <f t="shared" si="0"/>
        <v>5.75</v>
      </c>
    </row>
    <row r="19" spans="1:20" s="17" customFormat="1" ht="9.75" customHeight="1" x14ac:dyDescent="0.2">
      <c r="A19" s="122"/>
      <c r="B19" s="123"/>
      <c r="C19" s="127"/>
      <c r="D19" s="56">
        <f>IF(C20&gt;0,(C20-C18)/100,0)</f>
        <v>2.3199999999999998</v>
      </c>
      <c r="E19" s="116">
        <v>1.8</v>
      </c>
      <c r="F19" s="46">
        <f>IF(P20&lt;-20,-D19/1.5+E19,IF(P20&lt;0,E19,D19+E19))</f>
        <v>4.12</v>
      </c>
      <c r="G19" s="47">
        <f>TIME(0,60/$M$7*F19,0)</f>
        <v>4.2361111111111106E-2</v>
      </c>
      <c r="H19" s="46"/>
      <c r="I19" s="45"/>
      <c r="J19" s="45">
        <f>IF((J18+G19+L19)&lt;&gt;J18,J18+G19+L19,0)</f>
        <v>0.47708333333333336</v>
      </c>
      <c r="K19" s="43"/>
      <c r="L19" s="119"/>
      <c r="M19" s="115"/>
      <c r="P19" s="25">
        <f t="shared" si="0"/>
        <v>0</v>
      </c>
    </row>
    <row r="20" spans="1:20" s="17" customFormat="1" ht="9.75" customHeight="1" x14ac:dyDescent="0.2">
      <c r="A20" s="120" t="s">
        <v>10</v>
      </c>
      <c r="B20" s="121"/>
      <c r="C20" s="127">
        <v>1899</v>
      </c>
      <c r="D20" s="56"/>
      <c r="E20" s="116"/>
      <c r="F20" s="45"/>
      <c r="G20" s="47"/>
      <c r="H20" s="46">
        <f>IF(E19&gt;0,H18+E19,0)</f>
        <v>5.7</v>
      </c>
      <c r="I20" s="46">
        <f>IF(F19&gt;0,I18+F19,0)</f>
        <v>9.94</v>
      </c>
      <c r="J20" s="44">
        <f>IF((J18+G19+L18)&lt;&gt;J18,J18+G19+L18,0)</f>
        <v>0.47708333333333336</v>
      </c>
      <c r="K20" s="43"/>
      <c r="L20" s="119">
        <v>4.1666666666666664E-2</v>
      </c>
      <c r="M20" s="114" t="s">
        <v>97</v>
      </c>
      <c r="P20" s="24">
        <f t="shared" si="0"/>
        <v>12.888888888888889</v>
      </c>
    </row>
    <row r="21" spans="1:20" s="17" customFormat="1" ht="9.75" customHeight="1" x14ac:dyDescent="0.2">
      <c r="A21" s="122"/>
      <c r="B21" s="123"/>
      <c r="C21" s="127"/>
      <c r="D21" s="56">
        <f>IF(C22&gt;0,(C22-C20)/100,0)</f>
        <v>5.29</v>
      </c>
      <c r="E21" s="116">
        <v>2.7</v>
      </c>
      <c r="F21" s="46">
        <f>IF(P22&lt;-20,-D21/1.5+E21,IF(P22&lt;0,E21,D21+E21))</f>
        <v>7.99</v>
      </c>
      <c r="G21" s="47">
        <f>TIME(0,60/$M$7*F21,0)</f>
        <v>8.2638888888888887E-2</v>
      </c>
      <c r="H21" s="46"/>
      <c r="I21" s="45"/>
      <c r="J21" s="45">
        <f>IF((J20+G21+L21)&lt;&gt;J20,J20+G21+L21,0)</f>
        <v>0.55972222222222223</v>
      </c>
      <c r="K21" s="43"/>
      <c r="L21" s="119"/>
      <c r="M21" s="115"/>
      <c r="P21" s="25">
        <f t="shared" si="0"/>
        <v>0</v>
      </c>
    </row>
    <row r="22" spans="1:20" s="17" customFormat="1" ht="9.75" customHeight="1" x14ac:dyDescent="0.2">
      <c r="A22" s="120" t="s">
        <v>11</v>
      </c>
      <c r="B22" s="121"/>
      <c r="C22" s="127">
        <v>2428</v>
      </c>
      <c r="D22" s="56"/>
      <c r="E22" s="116"/>
      <c r="F22" s="45"/>
      <c r="G22" s="47"/>
      <c r="H22" s="46">
        <f>IF(E21&gt;0,H20+E21,0)</f>
        <v>8.4</v>
      </c>
      <c r="I22" s="46">
        <f>IF(F21&gt;0,I20+F21,0)</f>
        <v>17.93</v>
      </c>
      <c r="J22" s="44">
        <f>IF((J20+G21+L20)&lt;&gt;J20,J20+G21+L20,0)</f>
        <v>0.60138888888888886</v>
      </c>
      <c r="K22" s="43"/>
      <c r="L22" s="119"/>
      <c r="M22" s="114"/>
      <c r="P22" s="24">
        <f t="shared" si="0"/>
        <v>19.592592592592592</v>
      </c>
    </row>
    <row r="23" spans="1:20" s="17" customFormat="1" ht="9.75" customHeight="1" x14ac:dyDescent="0.2">
      <c r="A23" s="122"/>
      <c r="B23" s="123"/>
      <c r="C23" s="127"/>
      <c r="D23" s="56">
        <f>IF(C24&gt;0,(C24-C22)/100,0)</f>
        <v>-2.34</v>
      </c>
      <c r="E23" s="116">
        <v>1</v>
      </c>
      <c r="F23" s="46">
        <f>IF(P24&lt;-20,-D23/1.5+E23,IF(P24&lt;0,E23,D23+E23))</f>
        <v>2.5599999999999996</v>
      </c>
      <c r="G23" s="47">
        <f>TIME(0,60/$M$7*F23,0)</f>
        <v>2.6388888888888889E-2</v>
      </c>
      <c r="H23" s="46"/>
      <c r="I23" s="45"/>
      <c r="J23" s="45">
        <f>IF((J22+G23+L23)&lt;&gt;J22,J22+G23+L23,0)</f>
        <v>0.62777777777777777</v>
      </c>
      <c r="K23" s="43"/>
      <c r="L23" s="119"/>
      <c r="M23" s="115"/>
      <c r="P23" s="25">
        <f t="shared" si="0"/>
        <v>0</v>
      </c>
      <c r="R23" s="26"/>
      <c r="S23" s="26"/>
    </row>
    <row r="24" spans="1:20" s="17" customFormat="1" ht="9.75" customHeight="1" x14ac:dyDescent="0.2">
      <c r="A24" s="120" t="s">
        <v>12</v>
      </c>
      <c r="B24" s="121"/>
      <c r="C24" s="127">
        <v>2194</v>
      </c>
      <c r="D24" s="56"/>
      <c r="E24" s="116"/>
      <c r="F24" s="45"/>
      <c r="G24" s="47"/>
      <c r="H24" s="46">
        <f>IF(E23&gt;0,H22+E23,0)</f>
        <v>9.4</v>
      </c>
      <c r="I24" s="46">
        <f>IF(F23&gt;0,I22+F23,0)</f>
        <v>20.49</v>
      </c>
      <c r="J24" s="44">
        <f>IF((J22+G23+L22)&lt;&gt;J22,J22+G23+L22,0)</f>
        <v>0.62777777777777777</v>
      </c>
      <c r="K24" s="43"/>
      <c r="L24" s="119"/>
      <c r="M24" s="114"/>
      <c r="P24" s="24">
        <f t="shared" si="0"/>
        <v>-23.4</v>
      </c>
      <c r="R24" s="26"/>
      <c r="S24" s="26"/>
      <c r="T24" s="26"/>
    </row>
    <row r="25" spans="1:20" s="17" customFormat="1" ht="9.75" customHeight="1" x14ac:dyDescent="0.2">
      <c r="A25" s="122"/>
      <c r="B25" s="123"/>
      <c r="C25" s="127"/>
      <c r="D25" s="56">
        <f>IF(C26&gt;0,(C26-C24)/100,0)</f>
        <v>0.63</v>
      </c>
      <c r="E25" s="116">
        <v>0.2</v>
      </c>
      <c r="F25" s="46">
        <f>IF(P26&lt;-20,-D25/1.5+E25,IF(P26&lt;0,E25,D25+E25))</f>
        <v>0.83000000000000007</v>
      </c>
      <c r="G25" s="47">
        <f>TIME(0,60/$M$7*F25,0)</f>
        <v>8.3333333333333332E-3</v>
      </c>
      <c r="H25" s="46"/>
      <c r="I25" s="45"/>
      <c r="J25" s="45">
        <f>IF((J24+G25+L25)&lt;&gt;J24,J24+G25+L25,0)</f>
        <v>0.63611111111111107</v>
      </c>
      <c r="K25" s="43"/>
      <c r="L25" s="119"/>
      <c r="M25" s="115"/>
      <c r="P25" s="25">
        <f t="shared" si="0"/>
        <v>0</v>
      </c>
      <c r="R25" s="26"/>
      <c r="S25" s="26"/>
      <c r="T25" s="26"/>
    </row>
    <row r="26" spans="1:20" s="17" customFormat="1" ht="9.75" customHeight="1" x14ac:dyDescent="0.2">
      <c r="A26" s="120" t="s">
        <v>13</v>
      </c>
      <c r="B26" s="121"/>
      <c r="C26" s="127">
        <v>2257</v>
      </c>
      <c r="D26" s="56"/>
      <c r="E26" s="116"/>
      <c r="F26" s="45"/>
      <c r="G26" s="47"/>
      <c r="H26" s="46">
        <f>IF(E25&gt;0,H24+E25,0)</f>
        <v>9.6</v>
      </c>
      <c r="I26" s="46">
        <f>IF(F25&gt;0,I24+F25,0)</f>
        <v>21.32</v>
      </c>
      <c r="J26" s="44">
        <f>IF((J24+G25+L24)&lt;&gt;J24,J24+G25+L24,0)</f>
        <v>0.63611111111111107</v>
      </c>
      <c r="K26" s="43"/>
      <c r="L26" s="119"/>
      <c r="M26" s="114"/>
      <c r="P26" s="24">
        <f t="shared" si="0"/>
        <v>31.5</v>
      </c>
      <c r="R26" s="26"/>
      <c r="S26" s="26"/>
      <c r="T26" s="26"/>
    </row>
    <row r="27" spans="1:20" s="17" customFormat="1" ht="9.75" customHeight="1" x14ac:dyDescent="0.2">
      <c r="A27" s="122"/>
      <c r="B27" s="123"/>
      <c r="C27" s="127"/>
      <c r="D27" s="56">
        <f>IF(C28&gt;0,(C28-C26)/100,0)</f>
        <v>-0.87</v>
      </c>
      <c r="E27" s="116">
        <v>0.6</v>
      </c>
      <c r="F27" s="46">
        <f>IF(P28&lt;-20,-D27/1.5+E27,IF(P28&lt;0,E27,D27+E27))</f>
        <v>0.6</v>
      </c>
      <c r="G27" s="47">
        <f>TIME(0,60/$M$7*F27,0)</f>
        <v>6.2499999999999995E-3</v>
      </c>
      <c r="H27" s="46"/>
      <c r="I27" s="45"/>
      <c r="J27" s="45">
        <f>IF((J26+G27+L27)&lt;&gt;J26,J26+G27+L27,0)</f>
        <v>0.64236111111111105</v>
      </c>
      <c r="K27" s="43"/>
      <c r="L27" s="119"/>
      <c r="M27" s="115"/>
      <c r="P27" s="25">
        <f t="shared" si="0"/>
        <v>0</v>
      </c>
      <c r="R27" s="26"/>
      <c r="S27" s="26"/>
      <c r="T27" s="26"/>
    </row>
    <row r="28" spans="1:20" s="17" customFormat="1" ht="9.75" customHeight="1" x14ac:dyDescent="0.2">
      <c r="A28" s="120" t="s">
        <v>14</v>
      </c>
      <c r="B28" s="121"/>
      <c r="C28" s="127">
        <v>2170</v>
      </c>
      <c r="D28" s="56"/>
      <c r="E28" s="116"/>
      <c r="F28" s="45"/>
      <c r="G28" s="47"/>
      <c r="H28" s="46">
        <f>IF(E27&gt;0,H26+E27,0)</f>
        <v>10.199999999999999</v>
      </c>
      <c r="I28" s="46">
        <f>IF(F27&gt;0,I26+F27,0)</f>
        <v>21.92</v>
      </c>
      <c r="J28" s="44">
        <f>IF((J26+G27+L26)&lt;&gt;J26,J26+G27+L26,0)</f>
        <v>0.64236111111111105</v>
      </c>
      <c r="K28" s="43"/>
      <c r="L28" s="119">
        <v>0.70833333333333337</v>
      </c>
      <c r="M28" s="114" t="s">
        <v>101</v>
      </c>
      <c r="P28" s="24">
        <f t="shared" si="0"/>
        <v>-14.499999999999998</v>
      </c>
      <c r="R28" s="26"/>
      <c r="S28" s="26"/>
      <c r="T28" s="26"/>
    </row>
    <row r="29" spans="1:20" s="17" customFormat="1" ht="9.75" customHeight="1" x14ac:dyDescent="0.2">
      <c r="A29" s="122"/>
      <c r="B29" s="123"/>
      <c r="C29" s="127"/>
      <c r="D29" s="56">
        <f>IF(C30&gt;0,(C30-C28)/100,0)</f>
        <v>0.95</v>
      </c>
      <c r="E29" s="116">
        <v>1.5</v>
      </c>
      <c r="F29" s="46">
        <f>IF(P30&lt;-20,-D29/1.5+E29,IF(P30&lt;0,E29,D29+E29))</f>
        <v>2.4500000000000002</v>
      </c>
      <c r="G29" s="47">
        <f>TIME(0,60/$M$7*F29,0)</f>
        <v>2.4999999999999998E-2</v>
      </c>
      <c r="H29" s="46"/>
      <c r="I29" s="45"/>
      <c r="J29" s="45">
        <f>IF((J28+G29+L29)&lt;&gt;J28,J28+G29+L29,0)</f>
        <v>0.66736111111111107</v>
      </c>
      <c r="K29" s="43"/>
      <c r="L29" s="119"/>
      <c r="M29" s="115"/>
      <c r="P29" s="25">
        <f t="shared" si="0"/>
        <v>0</v>
      </c>
      <c r="R29" s="26"/>
      <c r="S29" s="26"/>
      <c r="T29" s="26"/>
    </row>
    <row r="30" spans="1:20" s="17" customFormat="1" ht="9.75" customHeight="1" x14ac:dyDescent="0.2">
      <c r="A30" s="120" t="s">
        <v>15</v>
      </c>
      <c r="B30" s="121"/>
      <c r="C30" s="127">
        <v>2265</v>
      </c>
      <c r="D30" s="56"/>
      <c r="E30" s="116"/>
      <c r="F30" s="45"/>
      <c r="G30" s="47"/>
      <c r="H30" s="46">
        <f>IF(E29&gt;0,H28+E29,0)</f>
        <v>11.7</v>
      </c>
      <c r="I30" s="46">
        <f>IF(F29&gt;0,I28+F29,0)</f>
        <v>24.37</v>
      </c>
      <c r="J30" s="44">
        <f>IF((J28+G29+L28)&lt;&gt;J28,J28+G29+L28,0)</f>
        <v>1.3756944444444446</v>
      </c>
      <c r="K30" s="43"/>
      <c r="L30" s="119"/>
      <c r="M30" s="114"/>
      <c r="P30" s="24">
        <f t="shared" si="0"/>
        <v>6.3333333333333321</v>
      </c>
      <c r="R30" s="26"/>
      <c r="S30" s="26"/>
      <c r="T30" s="26"/>
    </row>
    <row r="31" spans="1:20" s="17" customFormat="1" ht="9.75" customHeight="1" x14ac:dyDescent="0.2">
      <c r="A31" s="122"/>
      <c r="B31" s="123"/>
      <c r="C31" s="127"/>
      <c r="D31" s="56">
        <f>IF(C32&gt;0,(C32-C30)/100,0)</f>
        <v>-0.19</v>
      </c>
      <c r="E31" s="116">
        <v>1</v>
      </c>
      <c r="F31" s="46">
        <f>IF(P32&lt;-20,-D31/1.5+E31,IF(P32&lt;0,E31,D31+E31))</f>
        <v>1</v>
      </c>
      <c r="G31" s="47">
        <f>TIME(0,60/$M$7*F31,0)</f>
        <v>1.0416666666666666E-2</v>
      </c>
      <c r="H31" s="46"/>
      <c r="I31" s="45"/>
      <c r="J31" s="45">
        <f>IF((J30+G31+L31)&lt;&gt;J30,J30+G31+L31,0)</f>
        <v>1.3861111111111113</v>
      </c>
      <c r="K31" s="43"/>
      <c r="L31" s="119"/>
      <c r="M31" s="115"/>
      <c r="P31" s="25">
        <f t="shared" si="0"/>
        <v>0</v>
      </c>
      <c r="R31" s="26"/>
      <c r="S31" s="26"/>
      <c r="T31" s="26"/>
    </row>
    <row r="32" spans="1:20" s="17" customFormat="1" ht="9.75" customHeight="1" x14ac:dyDescent="0.2">
      <c r="A32" s="120" t="s">
        <v>16</v>
      </c>
      <c r="B32" s="121"/>
      <c r="C32" s="127">
        <v>2246</v>
      </c>
      <c r="D32" s="56"/>
      <c r="E32" s="116"/>
      <c r="F32" s="45"/>
      <c r="G32" s="47"/>
      <c r="H32" s="46">
        <f>IF(E31&gt;0,H30+E31,0)</f>
        <v>12.7</v>
      </c>
      <c r="I32" s="46">
        <f>IF(F31&gt;0,I30+F31,0)</f>
        <v>25.37</v>
      </c>
      <c r="J32" s="44">
        <f>IF((J30+G31+L30)&lt;&gt;J30,J30+G31+L30,0)</f>
        <v>1.3861111111111113</v>
      </c>
      <c r="K32" s="43"/>
      <c r="L32" s="119"/>
      <c r="M32" s="114"/>
      <c r="P32" s="24">
        <f t="shared" si="0"/>
        <v>-1.9</v>
      </c>
      <c r="R32" s="26"/>
      <c r="S32" s="26"/>
      <c r="T32" s="26"/>
    </row>
    <row r="33" spans="1:20" s="17" customFormat="1" ht="9.75" customHeight="1" x14ac:dyDescent="0.2">
      <c r="A33" s="122"/>
      <c r="B33" s="123"/>
      <c r="C33" s="127"/>
      <c r="D33" s="56">
        <f>IF(C34&gt;0,(C34-C32)/100,0)</f>
        <v>0.98</v>
      </c>
      <c r="E33" s="116">
        <v>2.5</v>
      </c>
      <c r="F33" s="46">
        <f>IF(P34&lt;-20,-D33/1.5+E33,IF(P34&lt;0,E33,D33+E33))</f>
        <v>3.48</v>
      </c>
      <c r="G33" s="47">
        <f>TIME(0,60/$M$7*F33,0)</f>
        <v>3.6111111111111115E-2</v>
      </c>
      <c r="H33" s="46"/>
      <c r="I33" s="45"/>
      <c r="J33" s="45">
        <f>IF((J32+G33+L33)&lt;&gt;J32,J32+G33+L33,0)</f>
        <v>1.4222222222222225</v>
      </c>
      <c r="K33" s="43"/>
      <c r="L33" s="119"/>
      <c r="M33" s="115"/>
      <c r="P33" s="25">
        <f t="shared" si="0"/>
        <v>0</v>
      </c>
      <c r="R33" s="26"/>
      <c r="S33" s="26"/>
      <c r="T33" s="26"/>
    </row>
    <row r="34" spans="1:20" s="17" customFormat="1" ht="9.75" customHeight="1" x14ac:dyDescent="0.2">
      <c r="A34" s="120" t="s">
        <v>17</v>
      </c>
      <c r="B34" s="121"/>
      <c r="C34" s="127">
        <v>2344</v>
      </c>
      <c r="D34" s="56"/>
      <c r="E34" s="116"/>
      <c r="F34" s="45"/>
      <c r="G34" s="47"/>
      <c r="H34" s="46">
        <f>IF(E33&gt;0,H32+E33,0)</f>
        <v>15.2</v>
      </c>
      <c r="I34" s="46">
        <f>IF(F33&gt;0,I32+F33,0)</f>
        <v>28.85</v>
      </c>
      <c r="J34" s="44">
        <f>IF((J32+G33+L32)&lt;&gt;J32,J32+G33+L32,0)</f>
        <v>1.4222222222222225</v>
      </c>
      <c r="K34" s="43"/>
      <c r="L34" s="119"/>
      <c r="M34" s="114"/>
      <c r="P34" s="24">
        <f t="shared" si="0"/>
        <v>3.92</v>
      </c>
      <c r="R34" s="26"/>
      <c r="S34" s="26"/>
      <c r="T34" s="26"/>
    </row>
    <row r="35" spans="1:20" s="17" customFormat="1" ht="9.75" customHeight="1" x14ac:dyDescent="0.2">
      <c r="A35" s="122"/>
      <c r="B35" s="123"/>
      <c r="C35" s="127"/>
      <c r="D35" s="56">
        <f>IF(C36&gt;0,(C36-C34)/100,0)</f>
        <v>0.11</v>
      </c>
      <c r="E35" s="116">
        <v>0.5</v>
      </c>
      <c r="F35" s="46">
        <f>IF(P36&lt;-20,-D35/1.5+E35,IF(P36&lt;0,E35,D35+E35))</f>
        <v>0.61</v>
      </c>
      <c r="G35" s="47">
        <f>TIME(0,60/$M$7*F35,0)</f>
        <v>6.2499999999999995E-3</v>
      </c>
      <c r="H35" s="46"/>
      <c r="I35" s="45"/>
      <c r="J35" s="45">
        <f>IF((J34+G35+L35)&lt;&gt;J34,J34+G35+L35,0)</f>
        <v>1.4284722222222226</v>
      </c>
      <c r="K35" s="43"/>
      <c r="L35" s="119"/>
      <c r="M35" s="115"/>
      <c r="P35" s="25">
        <f t="shared" si="0"/>
        <v>0</v>
      </c>
      <c r="R35" s="26"/>
      <c r="S35" s="26"/>
      <c r="T35" s="26"/>
    </row>
    <row r="36" spans="1:20" s="17" customFormat="1" ht="9.75" customHeight="1" x14ac:dyDescent="0.2">
      <c r="A36" s="120" t="s">
        <v>18</v>
      </c>
      <c r="B36" s="121"/>
      <c r="C36" s="127">
        <v>2355</v>
      </c>
      <c r="D36" s="56"/>
      <c r="E36" s="116"/>
      <c r="F36" s="45"/>
      <c r="G36" s="47"/>
      <c r="H36" s="46">
        <f>IF(E35&gt;0,H34+E35,0)</f>
        <v>15.7</v>
      </c>
      <c r="I36" s="46">
        <f>IF(F35&gt;0,I34+F35,0)</f>
        <v>29.46</v>
      </c>
      <c r="J36" s="44">
        <f>IF((J34+G35+L34)&lt;&gt;J34,J34+G35+L34,0)</f>
        <v>1.4284722222222226</v>
      </c>
      <c r="K36" s="43"/>
      <c r="L36" s="119"/>
      <c r="M36" s="114"/>
      <c r="P36" s="24">
        <f t="shared" si="0"/>
        <v>2.1999999999999997</v>
      </c>
      <c r="R36" s="26"/>
      <c r="S36" s="26"/>
      <c r="T36" s="26"/>
    </row>
    <row r="37" spans="1:20" s="17" customFormat="1" ht="9.75" customHeight="1" x14ac:dyDescent="0.2">
      <c r="A37" s="122"/>
      <c r="B37" s="123"/>
      <c r="C37" s="127"/>
      <c r="D37" s="56">
        <f>IF(C38&gt;0,(C38-C36)/100,0)</f>
        <v>0.24</v>
      </c>
      <c r="E37" s="116">
        <v>0.5</v>
      </c>
      <c r="F37" s="46">
        <f>IF(P38&lt;-20,-D37/1.5+E37,IF(P38&lt;0,E37,D37+E37))</f>
        <v>0.74</v>
      </c>
      <c r="G37" s="47">
        <f>TIME(0,60/$M$7*F37,0)</f>
        <v>7.6388888888888886E-3</v>
      </c>
      <c r="H37" s="46"/>
      <c r="I37" s="45"/>
      <c r="J37" s="45">
        <f>IF((J36+G37+L37)&lt;&gt;J36,J36+G37+L37,0)</f>
        <v>1.4361111111111116</v>
      </c>
      <c r="K37" s="43"/>
      <c r="L37" s="119"/>
      <c r="M37" s="115"/>
      <c r="P37" s="25">
        <f t="shared" si="0"/>
        <v>0</v>
      </c>
      <c r="R37" s="26"/>
      <c r="S37" s="26"/>
      <c r="T37" s="26"/>
    </row>
    <row r="38" spans="1:20" s="17" customFormat="1" ht="9.75" customHeight="1" x14ac:dyDescent="0.2">
      <c r="A38" s="120" t="s">
        <v>19</v>
      </c>
      <c r="B38" s="121"/>
      <c r="C38" s="127">
        <v>2379</v>
      </c>
      <c r="D38" s="56"/>
      <c r="E38" s="116"/>
      <c r="F38" s="45"/>
      <c r="G38" s="47"/>
      <c r="H38" s="46">
        <f>IF(E37&gt;0,H36+E37,0)</f>
        <v>16.2</v>
      </c>
      <c r="I38" s="46">
        <f>IF(F37&gt;0,I36+F37,0)</f>
        <v>30.2</v>
      </c>
      <c r="J38" s="44">
        <f>IF((J36+G37+L36)&lt;&gt;J36,J36+G37+L36,0)</f>
        <v>1.4361111111111116</v>
      </c>
      <c r="K38" s="43"/>
      <c r="L38" s="119"/>
      <c r="M38" s="114"/>
      <c r="P38" s="24">
        <f t="shared" si="0"/>
        <v>4.8</v>
      </c>
    </row>
    <row r="39" spans="1:20" s="17" customFormat="1" ht="9.75" customHeight="1" x14ac:dyDescent="0.2">
      <c r="A39" s="122"/>
      <c r="B39" s="123"/>
      <c r="C39" s="127"/>
      <c r="D39" s="56">
        <f>IF(C40&gt;0,(C40-C38)/100,0)</f>
        <v>-1.5</v>
      </c>
      <c r="E39" s="116">
        <v>1.3</v>
      </c>
      <c r="F39" s="46">
        <f>IF(P40&lt;-20,-D39/1.5+E39,IF(P40&lt;0,E39,D39+E39))</f>
        <v>1.3</v>
      </c>
      <c r="G39" s="47">
        <f>TIME(0,60/$M$7*F39,0)</f>
        <v>1.3194444444444444E-2</v>
      </c>
      <c r="H39" s="46"/>
      <c r="I39" s="45"/>
      <c r="J39" s="45">
        <f>IF((J38+G39+L39)&lt;&gt;J38,J38+G39+L39,0)</f>
        <v>1.4493055555555561</v>
      </c>
      <c r="K39" s="43"/>
      <c r="L39" s="119"/>
      <c r="M39" s="115"/>
      <c r="P39" s="25">
        <f t="shared" si="0"/>
        <v>0</v>
      </c>
    </row>
    <row r="40" spans="1:20" s="17" customFormat="1" ht="9.75" customHeight="1" x14ac:dyDescent="0.2">
      <c r="A40" s="120" t="s">
        <v>20</v>
      </c>
      <c r="B40" s="121"/>
      <c r="C40" s="127">
        <v>2229</v>
      </c>
      <c r="D40" s="56"/>
      <c r="E40" s="117"/>
      <c r="F40" s="45"/>
      <c r="G40" s="47"/>
      <c r="H40" s="46">
        <f>IF(E39&gt;0,H38+E39,0)</f>
        <v>17.5</v>
      </c>
      <c r="I40" s="46">
        <f>IF(F39&gt;0,I38+F39,0)</f>
        <v>31.5</v>
      </c>
      <c r="J40" s="44">
        <f>IF((J38+G39+L38)&lt;&gt;J38,J38+G39+L38,0)</f>
        <v>1.4493055555555561</v>
      </c>
      <c r="K40" s="43"/>
      <c r="L40" s="119"/>
      <c r="M40" s="114"/>
      <c r="P40" s="24">
        <f t="shared" si="0"/>
        <v>-11.538461538461538</v>
      </c>
    </row>
    <row r="41" spans="1:20" s="17" customFormat="1" ht="9.75" customHeight="1" x14ac:dyDescent="0.2">
      <c r="A41" s="122"/>
      <c r="B41" s="123"/>
      <c r="C41" s="127"/>
      <c r="D41" s="56">
        <f>IF(C42&gt;0,(C42-C40)/100,0)</f>
        <v>-2.5299999999999998</v>
      </c>
      <c r="E41" s="116">
        <v>1.5</v>
      </c>
      <c r="F41" s="46">
        <f>IF(P42&lt;-20,-D41/1.5+E41,IF(P42&lt;0,E41,D41+E41))</f>
        <v>1.5</v>
      </c>
      <c r="G41" s="47">
        <f>TIME(0,60/$M$7*F41,0)</f>
        <v>1.5277777777777777E-2</v>
      </c>
      <c r="H41" s="46"/>
      <c r="I41" s="45"/>
      <c r="J41" s="45">
        <f>IF((J40+G53+L41)&lt;&gt;J40,J40+G53+L41,0)</f>
        <v>0</v>
      </c>
      <c r="K41" s="43"/>
      <c r="L41" s="119"/>
      <c r="M41" s="115"/>
      <c r="P41" s="25">
        <f t="shared" si="0"/>
        <v>0</v>
      </c>
    </row>
    <row r="42" spans="1:20" ht="9.75" customHeight="1" x14ac:dyDescent="0.2">
      <c r="A42" s="120" t="s">
        <v>21</v>
      </c>
      <c r="B42" s="121"/>
      <c r="C42" s="127">
        <v>1976</v>
      </c>
      <c r="D42" s="56"/>
      <c r="E42" s="117"/>
      <c r="F42" s="45"/>
      <c r="G42" s="47"/>
      <c r="H42" s="46">
        <f>IF(E41&gt;0,H40+E41,0)</f>
        <v>19</v>
      </c>
      <c r="I42" s="46">
        <f>IF(F41&gt;0,I40+F41,0)</f>
        <v>33</v>
      </c>
      <c r="J42" s="44">
        <f>IF((J40+G41+L40)&lt;&gt;J40,J40+G41+L40,0)</f>
        <v>1.4645833333333338</v>
      </c>
      <c r="K42" s="43"/>
      <c r="L42" s="119">
        <v>4.1666666666666664E-2</v>
      </c>
      <c r="M42" s="114" t="s">
        <v>97</v>
      </c>
      <c r="O42" s="17"/>
      <c r="P42" s="24">
        <f t="shared" si="0"/>
        <v>-16.866666666666667</v>
      </c>
      <c r="Q42" s="17"/>
    </row>
    <row r="43" spans="1:20" ht="9.75" customHeight="1" x14ac:dyDescent="0.2">
      <c r="A43" s="122"/>
      <c r="B43" s="123"/>
      <c r="C43" s="127"/>
      <c r="D43" s="56">
        <f>IF(C44&gt;0,(C44-C42)/100,0)</f>
        <v>-1.92</v>
      </c>
      <c r="E43" s="116">
        <v>1.5</v>
      </c>
      <c r="F43" s="46">
        <f>IF(P44&lt;-20,-D43/1.5+E43,IF(P44&lt;0,E43,D43+E43))</f>
        <v>1.5</v>
      </c>
      <c r="G43" s="47">
        <f>TIME(0,60/$M$7*F43,0)</f>
        <v>1.5277777777777777E-2</v>
      </c>
      <c r="H43" s="46"/>
      <c r="I43" s="45"/>
      <c r="J43" s="45" t="e">
        <f>IF((J42+#REF!+L43)&lt;&gt;J42,J42+#REF!+L43,0)</f>
        <v>#REF!</v>
      </c>
      <c r="K43" s="43"/>
      <c r="L43" s="119"/>
      <c r="M43" s="115"/>
      <c r="P43" s="25">
        <f t="shared" si="0"/>
        <v>0</v>
      </c>
    </row>
    <row r="44" spans="1:20" ht="9.75" customHeight="1" x14ac:dyDescent="0.2">
      <c r="A44" s="120" t="s">
        <v>22</v>
      </c>
      <c r="B44" s="121"/>
      <c r="C44" s="127">
        <v>1784</v>
      </c>
      <c r="D44" s="56"/>
      <c r="E44" s="117"/>
      <c r="F44" s="45"/>
      <c r="G44" s="47"/>
      <c r="H44" s="46">
        <f>IF(E43&gt;0,H42+E43,0)</f>
        <v>20.5</v>
      </c>
      <c r="I44" s="46">
        <f>IF(F43&gt;0,I42+F43,0)</f>
        <v>34.5</v>
      </c>
      <c r="J44" s="44">
        <f>IF((J42+G43+L42)&lt;&gt;J42,J42+G43+L42,0)</f>
        <v>1.5215277777777783</v>
      </c>
      <c r="K44" s="43"/>
      <c r="L44" s="119"/>
      <c r="M44" s="114"/>
      <c r="P44" s="24">
        <f t="shared" si="0"/>
        <v>-12.8</v>
      </c>
    </row>
    <row r="45" spans="1:20" ht="9.75" customHeight="1" x14ac:dyDescent="0.2">
      <c r="A45" s="122"/>
      <c r="B45" s="123"/>
      <c r="C45" s="127"/>
      <c r="D45" s="56">
        <f>IF(C46&gt;0,(C46-C44)/100,0)</f>
        <v>-3.76</v>
      </c>
      <c r="E45" s="116">
        <v>2</v>
      </c>
      <c r="F45" s="46">
        <f>IF(P46&lt;-20,-D45/1.5+E45,IF(P46&lt;0,E45,D45+E45))</f>
        <v>2</v>
      </c>
      <c r="G45" s="47">
        <f>TIME(0,60/$M$7*F45,0)</f>
        <v>2.0833333333333332E-2</v>
      </c>
      <c r="H45" s="46"/>
      <c r="I45" s="45"/>
      <c r="J45" s="45">
        <f>IF((J44+G45+L45)&lt;&gt;J44,J44+G45+L45,0)</f>
        <v>1.5423611111111115</v>
      </c>
      <c r="K45" s="43"/>
      <c r="L45" s="119"/>
      <c r="M45" s="115"/>
      <c r="P45" s="25">
        <f t="shared" si="0"/>
        <v>0</v>
      </c>
    </row>
    <row r="46" spans="1:20" ht="9.75" customHeight="1" x14ac:dyDescent="0.2">
      <c r="A46" s="120" t="s">
        <v>23</v>
      </c>
      <c r="B46" s="121"/>
      <c r="C46" s="127">
        <v>1408</v>
      </c>
      <c r="D46" s="56"/>
      <c r="E46" s="117"/>
      <c r="F46" s="45"/>
      <c r="G46" s="47"/>
      <c r="H46" s="46">
        <f>IF(E45&gt;0,H44+E45,0)</f>
        <v>22.5</v>
      </c>
      <c r="I46" s="46">
        <f>IF(F45&gt;0,I44+F45,0)</f>
        <v>36.5</v>
      </c>
      <c r="J46" s="44">
        <f>IF((J44+G45+L44)&lt;&gt;J44,J44+G45+L44,0)</f>
        <v>1.5423611111111115</v>
      </c>
      <c r="K46" s="43"/>
      <c r="L46" s="119"/>
      <c r="M46" s="114"/>
      <c r="P46" s="24">
        <f t="shared" si="0"/>
        <v>-18.8</v>
      </c>
    </row>
    <row r="47" spans="1:20" ht="9.75" customHeight="1" x14ac:dyDescent="0.2">
      <c r="A47" s="122"/>
      <c r="B47" s="123"/>
      <c r="C47" s="127"/>
      <c r="D47" s="56">
        <f>IF(C48&gt;0,(C48-C46)/100,0)</f>
        <v>-1.68</v>
      </c>
      <c r="E47" s="116">
        <v>2</v>
      </c>
      <c r="F47" s="46">
        <f>IF(P48&lt;-20,-D47/1.5+E47,IF(P48&lt;0,E47,D47+E47))</f>
        <v>2</v>
      </c>
      <c r="G47" s="47">
        <f>TIME(0,60/$M$7*F47,0)</f>
        <v>2.0833333333333332E-2</v>
      </c>
      <c r="H47" s="46"/>
      <c r="I47" s="45"/>
      <c r="J47" s="45">
        <f>IF((J46+G47+L47)&lt;&gt;J46,J46+G47+L47,0)</f>
        <v>1.5631944444444448</v>
      </c>
      <c r="K47" s="43"/>
      <c r="L47" s="119"/>
      <c r="M47" s="115"/>
      <c r="P47" s="25">
        <f t="shared" si="0"/>
        <v>0</v>
      </c>
    </row>
    <row r="48" spans="1:20" ht="9.75" customHeight="1" x14ac:dyDescent="0.2">
      <c r="A48" s="120" t="s">
        <v>24</v>
      </c>
      <c r="B48" s="121"/>
      <c r="C48" s="127">
        <v>1240</v>
      </c>
      <c r="D48" s="56"/>
      <c r="E48" s="117"/>
      <c r="F48" s="45"/>
      <c r="G48" s="47"/>
      <c r="H48" s="46">
        <f>IF(E47&gt;0,H46+E47,0)</f>
        <v>24.5</v>
      </c>
      <c r="I48" s="46">
        <f>IF(F47&gt;0,I46+F47,0)</f>
        <v>38.5</v>
      </c>
      <c r="J48" s="44">
        <f>IF((J46+G47+L46)&lt;&gt;J46,J46+G47+L46,0)</f>
        <v>1.5631944444444448</v>
      </c>
      <c r="K48" s="43"/>
      <c r="L48" s="119"/>
      <c r="M48" s="114"/>
      <c r="P48" s="24">
        <f t="shared" si="0"/>
        <v>-8.3999999999999986</v>
      </c>
    </row>
    <row r="49" spans="1:16" ht="9.75" customHeight="1" x14ac:dyDescent="0.2">
      <c r="A49" s="122"/>
      <c r="B49" s="123"/>
      <c r="C49" s="127"/>
      <c r="D49" s="56">
        <f>IF(C50&gt;0,(C50-C48)/100,0)</f>
        <v>-0.24</v>
      </c>
      <c r="E49" s="116">
        <v>1.5</v>
      </c>
      <c r="F49" s="46">
        <f>IF(P50&lt;-20,-D49/1.5+E49,IF(P50&lt;0,E49,D49+E49))</f>
        <v>1.5</v>
      </c>
      <c r="G49" s="47">
        <f>TIME(0,60/$M$7*F49,0)</f>
        <v>1.5277777777777777E-2</v>
      </c>
      <c r="H49" s="46"/>
      <c r="I49" s="45"/>
      <c r="J49" s="45">
        <f>IF((J48+G49+L49)&lt;&gt;J48,J48+G49+L49,0)</f>
        <v>1.5784722222222225</v>
      </c>
      <c r="K49" s="43"/>
      <c r="L49" s="119"/>
      <c r="M49" s="115"/>
      <c r="P49" s="25">
        <f t="shared" si="0"/>
        <v>0</v>
      </c>
    </row>
    <row r="50" spans="1:16" ht="9.75" customHeight="1" x14ac:dyDescent="0.2">
      <c r="A50" s="120" t="s">
        <v>25</v>
      </c>
      <c r="B50" s="121"/>
      <c r="C50" s="127">
        <v>1216</v>
      </c>
      <c r="D50" s="56"/>
      <c r="E50" s="117"/>
      <c r="F50" s="45"/>
      <c r="G50" s="47"/>
      <c r="H50" s="46">
        <f>IF(E49&gt;0,H48+E49,0)</f>
        <v>26</v>
      </c>
      <c r="I50" s="46">
        <f>IF(F49&gt;0,I48+F49,0)</f>
        <v>40</v>
      </c>
      <c r="J50" s="44">
        <f>IF((J48+G49+L48)&lt;&gt;J48,J48+G49+L48,0)</f>
        <v>1.5784722222222225</v>
      </c>
      <c r="K50" s="43"/>
      <c r="L50" s="119"/>
      <c r="M50" s="114"/>
      <c r="P50" s="24">
        <f t="shared" si="0"/>
        <v>-1.6</v>
      </c>
    </row>
    <row r="51" spans="1:16" ht="9.75" customHeight="1" x14ac:dyDescent="0.2">
      <c r="A51" s="122"/>
      <c r="B51" s="123"/>
      <c r="C51" s="127"/>
      <c r="D51" s="56">
        <f>IF(C52&gt;0,(C52-C50)/100,0)</f>
        <v>0</v>
      </c>
      <c r="E51" s="116"/>
      <c r="F51" s="46">
        <f>IF(P52&lt;-20,-D51/1.5+E51,IF(P52&lt;0,E51,D51+E51))</f>
        <v>0</v>
      </c>
      <c r="G51" s="47">
        <f>TIME(0,60/$M$7*F51,0)</f>
        <v>0</v>
      </c>
      <c r="H51" s="46"/>
      <c r="I51" s="45"/>
      <c r="J51" s="45">
        <f>IF((J50+G51+L51)&lt;&gt;J50,J50+G51+L51,0)</f>
        <v>0</v>
      </c>
      <c r="K51" s="43"/>
      <c r="L51" s="119"/>
      <c r="M51" s="115"/>
      <c r="P51" s="25">
        <f t="shared" si="0"/>
        <v>0</v>
      </c>
    </row>
    <row r="52" spans="1:16" ht="9.75" customHeight="1" x14ac:dyDescent="0.2">
      <c r="A52" s="120"/>
      <c r="B52" s="121"/>
      <c r="C52" s="127"/>
      <c r="D52" s="56"/>
      <c r="E52" s="117"/>
      <c r="F52" s="45"/>
      <c r="G52" s="47"/>
      <c r="H52" s="46">
        <f>IF(E51&gt;0,H50+E51,0)</f>
        <v>0</v>
      </c>
      <c r="I52" s="46">
        <f>IF(F51&gt;0,I50+F51,0)</f>
        <v>0</v>
      </c>
      <c r="J52" s="44">
        <f>IF((J50+G51+L50)&lt;&gt;J50,J50+G51+L50,0)</f>
        <v>0</v>
      </c>
      <c r="K52" s="43"/>
      <c r="L52" s="119"/>
      <c r="M52" s="114"/>
      <c r="P52" s="24">
        <f t="shared" si="0"/>
        <v>0</v>
      </c>
    </row>
    <row r="53" spans="1:16" ht="9.75" customHeight="1" x14ac:dyDescent="0.2">
      <c r="A53" s="122"/>
      <c r="B53" s="123"/>
      <c r="C53" s="127"/>
      <c r="D53" s="15"/>
      <c r="E53" s="27"/>
      <c r="F53" s="27"/>
      <c r="G53" s="28"/>
      <c r="H53" s="46"/>
      <c r="I53" s="45"/>
      <c r="J53" s="45" t="e">
        <f>IF((J52+#REF!+L53)&lt;&gt;J52,J52+#REF!+L53,0)</f>
        <v>#REF!</v>
      </c>
      <c r="K53" s="43"/>
      <c r="L53" s="119"/>
      <c r="M53" s="115"/>
      <c r="P53" s="25">
        <f t="shared" si="0"/>
        <v>0</v>
      </c>
    </row>
    <row r="54" spans="1:16" ht="21" customHeight="1" x14ac:dyDescent="0.2">
      <c r="A54" s="84" t="s">
        <v>102</v>
      </c>
      <c r="B54" s="85"/>
      <c r="C54" s="85"/>
      <c r="D54" s="85"/>
      <c r="E54" s="85"/>
      <c r="F54" s="82">
        <f>SUM(G12:G53)</f>
        <v>0.41180555555555548</v>
      </c>
      <c r="G54" s="130"/>
      <c r="H54" s="71"/>
      <c r="I54" s="72"/>
      <c r="J54" s="72"/>
      <c r="K54" s="72"/>
      <c r="L54" s="72"/>
      <c r="M54" s="73"/>
    </row>
    <row r="55" spans="1:16" ht="21" customHeight="1" x14ac:dyDescent="0.2">
      <c r="A55" s="74"/>
      <c r="B55" s="75"/>
      <c r="C55" s="75"/>
      <c r="D55" s="75"/>
      <c r="E55" s="75"/>
      <c r="F55" s="75"/>
      <c r="G55" s="75"/>
      <c r="H55" s="75"/>
      <c r="I55" s="75"/>
      <c r="J55" s="75"/>
      <c r="K55" s="75"/>
      <c r="L55" s="75"/>
      <c r="M55" s="75"/>
    </row>
    <row r="56" spans="1:16" ht="26.25" customHeight="1" x14ac:dyDescent="0.3">
      <c r="A56" s="29" t="s">
        <v>54</v>
      </c>
      <c r="B56" s="30"/>
      <c r="C56" s="31"/>
      <c r="D56" s="79" t="s">
        <v>55</v>
      </c>
      <c r="E56" s="80"/>
      <c r="F56" s="80"/>
      <c r="G56" s="80"/>
      <c r="H56" s="80"/>
      <c r="I56" s="80"/>
      <c r="J56" s="80"/>
      <c r="K56" s="80"/>
      <c r="L56" s="80"/>
      <c r="M56" s="81"/>
    </row>
    <row r="57" spans="1:16" ht="21" customHeight="1" x14ac:dyDescent="0.2">
      <c r="A57" s="76" t="s">
        <v>56</v>
      </c>
      <c r="B57" s="77"/>
      <c r="C57" s="32" t="s">
        <v>57</v>
      </c>
      <c r="D57" s="68"/>
      <c r="E57" s="69"/>
      <c r="F57" s="69"/>
      <c r="G57" s="69"/>
      <c r="H57" s="69"/>
      <c r="I57" s="69"/>
      <c r="J57" s="69"/>
      <c r="K57" s="69"/>
      <c r="L57" s="69"/>
      <c r="M57" s="70"/>
    </row>
    <row r="58" spans="1:16" ht="21" customHeight="1" x14ac:dyDescent="0.2">
      <c r="A58" s="110" t="s">
        <v>98</v>
      </c>
      <c r="B58" s="113"/>
      <c r="C58" s="38">
        <v>0.25</v>
      </c>
      <c r="D58" s="110" t="s">
        <v>32</v>
      </c>
      <c r="E58" s="111"/>
      <c r="F58" s="111"/>
      <c r="G58" s="111"/>
      <c r="H58" s="111"/>
      <c r="I58" s="111"/>
      <c r="J58" s="111"/>
      <c r="K58" s="111"/>
      <c r="L58" s="111"/>
      <c r="M58" s="112"/>
    </row>
    <row r="59" spans="1:16" ht="21" customHeight="1" x14ac:dyDescent="0.2">
      <c r="A59" s="110" t="s">
        <v>6</v>
      </c>
      <c r="B59" s="113"/>
      <c r="C59" s="38">
        <v>0.39097222222222222</v>
      </c>
      <c r="D59" s="110"/>
      <c r="E59" s="111"/>
      <c r="F59" s="111"/>
      <c r="G59" s="111"/>
      <c r="H59" s="111"/>
      <c r="I59" s="111"/>
      <c r="J59" s="111"/>
      <c r="K59" s="111"/>
      <c r="L59" s="111"/>
      <c r="M59" s="112"/>
    </row>
    <row r="60" spans="1:16" ht="21" customHeight="1" x14ac:dyDescent="0.2">
      <c r="A60" s="110" t="s">
        <v>99</v>
      </c>
      <c r="B60" s="113"/>
      <c r="C60" s="38">
        <v>0.70694444444444438</v>
      </c>
      <c r="D60" s="110" t="s">
        <v>33</v>
      </c>
      <c r="E60" s="111"/>
      <c r="F60" s="111"/>
      <c r="G60" s="111"/>
      <c r="H60" s="111"/>
      <c r="I60" s="111"/>
      <c r="J60" s="111"/>
      <c r="K60" s="111"/>
      <c r="L60" s="111"/>
      <c r="M60" s="112"/>
    </row>
    <row r="61" spans="1:16" ht="21" customHeight="1" x14ac:dyDescent="0.2">
      <c r="A61" s="110" t="s">
        <v>98</v>
      </c>
      <c r="B61" s="113"/>
      <c r="C61" s="38">
        <v>0.89236111111111116</v>
      </c>
      <c r="D61" s="110"/>
      <c r="E61" s="111"/>
      <c r="F61" s="111"/>
      <c r="G61" s="111"/>
      <c r="H61" s="111"/>
      <c r="I61" s="111"/>
      <c r="J61" s="111"/>
      <c r="K61" s="111"/>
      <c r="L61" s="111"/>
      <c r="M61" s="112"/>
    </row>
    <row r="62" spans="1:16" ht="21" customHeight="1" x14ac:dyDescent="0.2">
      <c r="A62" s="110"/>
      <c r="B62" s="113"/>
      <c r="C62" s="36"/>
      <c r="D62" s="110"/>
      <c r="E62" s="111"/>
      <c r="F62" s="111"/>
      <c r="G62" s="111"/>
      <c r="H62" s="111"/>
      <c r="I62" s="111"/>
      <c r="J62" s="111"/>
      <c r="K62" s="111"/>
      <c r="L62" s="111"/>
      <c r="M62" s="112"/>
    </row>
  </sheetData>
  <sheetProtection sheet="1" objects="1" selectLockedCells="1" selectUnlockedCells="1"/>
  <mergeCells count="284">
    <mergeCell ref="L48:L49"/>
    <mergeCell ref="L50:L51"/>
    <mergeCell ref="K48:K49"/>
    <mergeCell ref="F54:G54"/>
    <mergeCell ref="C50:C51"/>
    <mergeCell ref="L38:L39"/>
    <mergeCell ref="L52:L53"/>
    <mergeCell ref="K52:K53"/>
    <mergeCell ref="K38:K39"/>
    <mergeCell ref="K40:K41"/>
    <mergeCell ref="L40:L41"/>
    <mergeCell ref="H52:H53"/>
    <mergeCell ref="H42:H43"/>
    <mergeCell ref="D41:D42"/>
    <mergeCell ref="E39:E40"/>
    <mergeCell ref="D39:D40"/>
    <mergeCell ref="I48:I49"/>
    <mergeCell ref="E41:E42"/>
    <mergeCell ref="F41:F42"/>
    <mergeCell ref="E43:E44"/>
    <mergeCell ref="E49:E50"/>
    <mergeCell ref="H50:H51"/>
    <mergeCell ref="I50:I51"/>
    <mergeCell ref="D49:D50"/>
    <mergeCell ref="L44:L45"/>
    <mergeCell ref="L46:L47"/>
    <mergeCell ref="L26:L27"/>
    <mergeCell ref="L28:L29"/>
    <mergeCell ref="L30:L31"/>
    <mergeCell ref="K28:K29"/>
    <mergeCell ref="K30:K31"/>
    <mergeCell ref="K46:K47"/>
    <mergeCell ref="L42:L43"/>
    <mergeCell ref="L34:L35"/>
    <mergeCell ref="K32:K33"/>
    <mergeCell ref="K34:K35"/>
    <mergeCell ref="K36:K37"/>
    <mergeCell ref="L36:L37"/>
    <mergeCell ref="L32:L33"/>
    <mergeCell ref="J36:J37"/>
    <mergeCell ref="J38:J39"/>
    <mergeCell ref="J52:J53"/>
    <mergeCell ref="K18:K19"/>
    <mergeCell ref="K20:K21"/>
    <mergeCell ref="K22:K23"/>
    <mergeCell ref="K24:K25"/>
    <mergeCell ref="K26:K27"/>
    <mergeCell ref="K50:K51"/>
    <mergeCell ref="K42:K43"/>
    <mergeCell ref="K44:K45"/>
    <mergeCell ref="J48:J49"/>
    <mergeCell ref="I52:I53"/>
    <mergeCell ref="J18:J19"/>
    <mergeCell ref="J20:J21"/>
    <mergeCell ref="J22:J23"/>
    <mergeCell ref="J24:J25"/>
    <mergeCell ref="J26:J27"/>
    <mergeCell ref="J28:J29"/>
    <mergeCell ref="J30:J31"/>
    <mergeCell ref="I18:I19"/>
    <mergeCell ref="I20:I21"/>
    <mergeCell ref="I22:I23"/>
    <mergeCell ref="I24:I25"/>
    <mergeCell ref="I26:I27"/>
    <mergeCell ref="I28:I29"/>
    <mergeCell ref="I30:I31"/>
    <mergeCell ref="I32:I33"/>
    <mergeCell ref="I34:I35"/>
    <mergeCell ref="I42:I43"/>
    <mergeCell ref="J40:J41"/>
    <mergeCell ref="J50:J51"/>
    <mergeCell ref="J42:J43"/>
    <mergeCell ref="J44:J45"/>
    <mergeCell ref="J32:J33"/>
    <mergeCell ref="J34:J35"/>
    <mergeCell ref="F37:F38"/>
    <mergeCell ref="F39:F40"/>
    <mergeCell ref="G23:G24"/>
    <mergeCell ref="G25:G26"/>
    <mergeCell ref="G27:G28"/>
    <mergeCell ref="G29:G30"/>
    <mergeCell ref="G31:G32"/>
    <mergeCell ref="G33:G34"/>
    <mergeCell ref="G35:G36"/>
    <mergeCell ref="G37:G38"/>
    <mergeCell ref="F25:F26"/>
    <mergeCell ref="F27:F28"/>
    <mergeCell ref="F29:F30"/>
    <mergeCell ref="F31:F32"/>
    <mergeCell ref="F33:F34"/>
    <mergeCell ref="F35:F36"/>
    <mergeCell ref="C52:C53"/>
    <mergeCell ref="C44:C45"/>
    <mergeCell ref="C42:C43"/>
    <mergeCell ref="C46:C47"/>
    <mergeCell ref="A38:B39"/>
    <mergeCell ref="A40:B41"/>
    <mergeCell ref="C48:C49"/>
    <mergeCell ref="C40:C41"/>
    <mergeCell ref="A50:B51"/>
    <mergeCell ref="A52:B53"/>
    <mergeCell ref="E37:E38"/>
    <mergeCell ref="C34:C35"/>
    <mergeCell ref="C36:C37"/>
    <mergeCell ref="D37:D38"/>
    <mergeCell ref="E33:E34"/>
    <mergeCell ref="D33:D34"/>
    <mergeCell ref="D35:D36"/>
    <mergeCell ref="A34:B35"/>
    <mergeCell ref="A36:B37"/>
    <mergeCell ref="C38:C39"/>
    <mergeCell ref="A30:B31"/>
    <mergeCell ref="A32:B33"/>
    <mergeCell ref="E27:E28"/>
    <mergeCell ref="E29:E30"/>
    <mergeCell ref="E31:E32"/>
    <mergeCell ref="C28:C29"/>
    <mergeCell ref="C30:C31"/>
    <mergeCell ref="C32:C33"/>
    <mergeCell ref="D25:D26"/>
    <mergeCell ref="D29:D30"/>
    <mergeCell ref="D31:D32"/>
    <mergeCell ref="H12:H13"/>
    <mergeCell ref="I12:I13"/>
    <mergeCell ref="K12:K13"/>
    <mergeCell ref="J12:J13"/>
    <mergeCell ref="L16:L17"/>
    <mergeCell ref="D19:D20"/>
    <mergeCell ref="D21:D22"/>
    <mergeCell ref="C20:C21"/>
    <mergeCell ref="E21:E22"/>
    <mergeCell ref="C18:C19"/>
    <mergeCell ref="C22:C23"/>
    <mergeCell ref="E23:E24"/>
    <mergeCell ref="E19:E20"/>
    <mergeCell ref="D23:D24"/>
    <mergeCell ref="E13:E14"/>
    <mergeCell ref="C12:C13"/>
    <mergeCell ref="H14:H15"/>
    <mergeCell ref="I14:I15"/>
    <mergeCell ref="E15:E16"/>
    <mergeCell ref="E17:E18"/>
    <mergeCell ref="C16:C17"/>
    <mergeCell ref="G19:G20"/>
    <mergeCell ref="G21:G22"/>
    <mergeCell ref="C24:C25"/>
    <mergeCell ref="H20:H21"/>
    <mergeCell ref="H22:H23"/>
    <mergeCell ref="H24:H25"/>
    <mergeCell ref="H26:H27"/>
    <mergeCell ref="H44:H45"/>
    <mergeCell ref="I44:I45"/>
    <mergeCell ref="H40:H41"/>
    <mergeCell ref="I40:I41"/>
    <mergeCell ref="G39:G40"/>
    <mergeCell ref="G41:G42"/>
    <mergeCell ref="G43:G44"/>
    <mergeCell ref="H28:H29"/>
    <mergeCell ref="H30:H31"/>
    <mergeCell ref="H32:H33"/>
    <mergeCell ref="H34:H35"/>
    <mergeCell ref="H36:H37"/>
    <mergeCell ref="H38:H39"/>
    <mergeCell ref="I36:I37"/>
    <mergeCell ref="I38:I39"/>
    <mergeCell ref="A20:B21"/>
    <mergeCell ref="F43:F44"/>
    <mergeCell ref="G47:G48"/>
    <mergeCell ref="E45:E46"/>
    <mergeCell ref="D45:D46"/>
    <mergeCell ref="F45:F46"/>
    <mergeCell ref="G45:G46"/>
    <mergeCell ref="E47:E48"/>
    <mergeCell ref="D47:D48"/>
    <mergeCell ref="F47:F48"/>
    <mergeCell ref="A42:B43"/>
    <mergeCell ref="A44:B45"/>
    <mergeCell ref="A46:B47"/>
    <mergeCell ref="A48:B49"/>
    <mergeCell ref="A22:B23"/>
    <mergeCell ref="A24:B25"/>
    <mergeCell ref="C26:C27"/>
    <mergeCell ref="E25:E26"/>
    <mergeCell ref="D27:D28"/>
    <mergeCell ref="F19:F20"/>
    <mergeCell ref="F21:F22"/>
    <mergeCell ref="F23:F24"/>
    <mergeCell ref="A26:B27"/>
    <mergeCell ref="A28:B29"/>
    <mergeCell ref="A11:B11"/>
    <mergeCell ref="A12:B13"/>
    <mergeCell ref="A10:C10"/>
    <mergeCell ref="H8:H10"/>
    <mergeCell ref="I8:I10"/>
    <mergeCell ref="J8:J10"/>
    <mergeCell ref="D13:D14"/>
    <mergeCell ref="A14:B15"/>
    <mergeCell ref="D15:D16"/>
    <mergeCell ref="C14:C15"/>
    <mergeCell ref="J14:J15"/>
    <mergeCell ref="A16:B17"/>
    <mergeCell ref="J16:J17"/>
    <mergeCell ref="D17:D18"/>
    <mergeCell ref="F13:F14"/>
    <mergeCell ref="F15:F16"/>
    <mergeCell ref="F17:F18"/>
    <mergeCell ref="A18:B19"/>
    <mergeCell ref="G13:G14"/>
    <mergeCell ref="G15:G16"/>
    <mergeCell ref="G17:G18"/>
    <mergeCell ref="H18:H19"/>
    <mergeCell ref="H16:H17"/>
    <mergeCell ref="I16:I17"/>
    <mergeCell ref="M12:M13"/>
    <mergeCell ref="M14:M15"/>
    <mergeCell ref="M16:M17"/>
    <mergeCell ref="M18:M19"/>
    <mergeCell ref="K8:K10"/>
    <mergeCell ref="L8:L10"/>
    <mergeCell ref="L12:L13"/>
    <mergeCell ref="L18:L19"/>
    <mergeCell ref="M28:M29"/>
    <mergeCell ref="M8:M11"/>
    <mergeCell ref="K14:K15"/>
    <mergeCell ref="K16:K17"/>
    <mergeCell ref="L14:L15"/>
    <mergeCell ref="L20:L21"/>
    <mergeCell ref="L22:L23"/>
    <mergeCell ref="L24:L25"/>
    <mergeCell ref="M30:M31"/>
    <mergeCell ref="M32:M33"/>
    <mergeCell ref="M34:M35"/>
    <mergeCell ref="M20:M21"/>
    <mergeCell ref="M22:M23"/>
    <mergeCell ref="M24:M25"/>
    <mergeCell ref="M26:M27"/>
    <mergeCell ref="M46:M47"/>
    <mergeCell ref="M48:M49"/>
    <mergeCell ref="M50:M51"/>
    <mergeCell ref="M36:M37"/>
    <mergeCell ref="M38:M39"/>
    <mergeCell ref="M40:M41"/>
    <mergeCell ref="M42:M43"/>
    <mergeCell ref="D59:M59"/>
    <mergeCell ref="D60:M60"/>
    <mergeCell ref="D61:M61"/>
    <mergeCell ref="M52:M53"/>
    <mergeCell ref="D56:M56"/>
    <mergeCell ref="D57:M57"/>
    <mergeCell ref="G51:G52"/>
    <mergeCell ref="E51:E52"/>
    <mergeCell ref="D51:D52"/>
    <mergeCell ref="F51:F52"/>
    <mergeCell ref="M44:M45"/>
    <mergeCell ref="F49:F50"/>
    <mergeCell ref="G49:G50"/>
    <mergeCell ref="D43:D44"/>
    <mergeCell ref="J46:J47"/>
    <mergeCell ref="I46:I47"/>
    <mergeCell ref="H46:H47"/>
    <mergeCell ref="H48:H49"/>
    <mergeCell ref="E35:E36"/>
    <mergeCell ref="D62:M62"/>
    <mergeCell ref="H54:M54"/>
    <mergeCell ref="A55:M55"/>
    <mergeCell ref="A57:B57"/>
    <mergeCell ref="A58:B58"/>
    <mergeCell ref="A59:B59"/>
    <mergeCell ref="A60:B60"/>
    <mergeCell ref="A61:B61"/>
    <mergeCell ref="A62:B62"/>
    <mergeCell ref="D58:M58"/>
    <mergeCell ref="A54:E54"/>
    <mergeCell ref="A2:H4"/>
    <mergeCell ref="B6:L6"/>
    <mergeCell ref="B7:C7"/>
    <mergeCell ref="B8:C8"/>
    <mergeCell ref="D8:D10"/>
    <mergeCell ref="E8:E10"/>
    <mergeCell ref="F8:F10"/>
    <mergeCell ref="G8:G10"/>
    <mergeCell ref="D7:G7"/>
    <mergeCell ref="H7:K7"/>
    <mergeCell ref="A9:C9"/>
  </mergeCells>
  <phoneticPr fontId="0" type="noConversion"/>
  <pageMargins left="0.39370078740157483" right="0.39370078740157483" top="0.39370078740157483" bottom="0.39370078740157483" header="0.51181102362204722" footer="0.51181102362204722"/>
  <pageSetup paperSize="9" scale="85" orientation="portrait" r:id="rId1"/>
  <headerFooter alignWithMargins="0"/>
  <colBreaks count="1" manualBreakCount="1">
    <brk id="13" max="1048575" man="1"/>
  </col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E1:G21"/>
  <sheetViews>
    <sheetView showGridLines="0" zoomScale="70" zoomScaleNormal="70" zoomScalePageLayoutView="70" workbookViewId="0">
      <selection activeCell="E9" sqref="E9"/>
    </sheetView>
  </sheetViews>
  <sheetFormatPr baseColWidth="10" defaultColWidth="11.42578125" defaultRowHeight="15" x14ac:dyDescent="0.2"/>
  <cols>
    <col min="1" max="1" width="4.28515625" style="33" customWidth="1"/>
    <col min="2" max="2" width="3.85546875" style="33" customWidth="1"/>
    <col min="3" max="3" width="99.85546875" style="33" customWidth="1"/>
    <col min="4" max="4" width="6.42578125" style="33" customWidth="1"/>
    <col min="5" max="5" width="24.42578125" style="33" customWidth="1"/>
    <col min="6" max="7" width="15.7109375" style="33" customWidth="1"/>
    <col min="8" max="16384" width="11.42578125" style="33"/>
  </cols>
  <sheetData>
    <row r="1" spans="5:7" ht="30" customHeight="1" x14ac:dyDescent="0.2">
      <c r="E1" s="132" t="s">
        <v>58</v>
      </c>
      <c r="F1" s="132"/>
      <c r="G1" s="132"/>
    </row>
    <row r="2" spans="5:7" ht="22.5" customHeight="1" x14ac:dyDescent="0.2">
      <c r="E2" s="34"/>
      <c r="F2" s="34" t="s">
        <v>59</v>
      </c>
      <c r="G2" s="34" t="s">
        <v>60</v>
      </c>
    </row>
    <row r="3" spans="5:7" ht="53.25" customHeight="1" x14ac:dyDescent="0.2">
      <c r="E3" s="34" t="s">
        <v>61</v>
      </c>
      <c r="F3" s="34" t="s">
        <v>63</v>
      </c>
      <c r="G3" s="34" t="s">
        <v>64</v>
      </c>
    </row>
    <row r="4" spans="5:7" ht="54" customHeight="1" x14ac:dyDescent="0.2">
      <c r="E4" s="34" t="s">
        <v>62</v>
      </c>
      <c r="F4" s="34" t="s">
        <v>64</v>
      </c>
      <c r="G4" s="34" t="s">
        <v>65</v>
      </c>
    </row>
    <row r="5" spans="5:7" ht="30" customHeight="1" x14ac:dyDescent="0.2">
      <c r="E5" s="133" t="s">
        <v>66</v>
      </c>
      <c r="F5" s="133"/>
      <c r="G5" s="133"/>
    </row>
    <row r="6" spans="5:7" ht="82.5" customHeight="1" x14ac:dyDescent="0.2">
      <c r="E6" s="134" t="s">
        <v>67</v>
      </c>
      <c r="F6" s="134"/>
      <c r="G6" s="134"/>
    </row>
    <row r="7" spans="5:7" ht="54" customHeight="1" x14ac:dyDescent="0.2">
      <c r="E7" s="34" t="s">
        <v>68</v>
      </c>
      <c r="F7" s="34" t="s">
        <v>69</v>
      </c>
      <c r="G7" s="34" t="s">
        <v>70</v>
      </c>
    </row>
    <row r="8" spans="5:7" ht="54" customHeight="1" x14ac:dyDescent="0.2">
      <c r="E8" s="34" t="s">
        <v>71</v>
      </c>
      <c r="F8" s="34" t="s">
        <v>70</v>
      </c>
      <c r="G8" s="34" t="s">
        <v>72</v>
      </c>
    </row>
    <row r="9" spans="5:7" x14ac:dyDescent="0.2">
      <c r="E9" s="35"/>
      <c r="F9" s="35"/>
      <c r="G9" s="35"/>
    </row>
    <row r="10" spans="5:7" ht="30" customHeight="1" x14ac:dyDescent="0.2">
      <c r="E10" s="132" t="s">
        <v>73</v>
      </c>
      <c r="F10" s="132"/>
      <c r="G10" s="132"/>
    </row>
    <row r="11" spans="5:7" ht="81" customHeight="1" x14ac:dyDescent="0.2">
      <c r="E11" s="131" t="s">
        <v>74</v>
      </c>
      <c r="F11" s="131"/>
      <c r="G11" s="131"/>
    </row>
    <row r="12" spans="5:7" x14ac:dyDescent="0.2">
      <c r="E12" s="35"/>
      <c r="F12" s="35"/>
      <c r="G12" s="35"/>
    </row>
    <row r="13" spans="5:7" ht="30" customHeight="1" x14ac:dyDescent="0.2">
      <c r="E13" s="132" t="s">
        <v>75</v>
      </c>
      <c r="F13" s="132"/>
      <c r="G13" s="132"/>
    </row>
    <row r="14" spans="5:7" ht="72" customHeight="1" x14ac:dyDescent="0.2">
      <c r="E14" s="131" t="s">
        <v>76</v>
      </c>
      <c r="F14" s="131"/>
      <c r="G14" s="131"/>
    </row>
    <row r="15" spans="5:7" ht="20.100000000000001" customHeight="1" x14ac:dyDescent="0.2">
      <c r="E15" s="34"/>
      <c r="F15" s="34" t="s">
        <v>77</v>
      </c>
      <c r="G15" s="34" t="s">
        <v>78</v>
      </c>
    </row>
    <row r="16" spans="5:7" ht="20.100000000000001" customHeight="1" x14ac:dyDescent="0.2">
      <c r="E16" s="34" t="s">
        <v>91</v>
      </c>
      <c r="F16" s="34" t="s">
        <v>79</v>
      </c>
      <c r="G16" s="34" t="s">
        <v>80</v>
      </c>
    </row>
    <row r="17" spans="5:7" ht="35.1" customHeight="1" x14ac:dyDescent="0.2">
      <c r="E17" s="34" t="s">
        <v>92</v>
      </c>
      <c r="F17" s="34" t="s">
        <v>81</v>
      </c>
      <c r="G17" s="34" t="s">
        <v>82</v>
      </c>
    </row>
    <row r="18" spans="5:7" ht="20.100000000000001" customHeight="1" x14ac:dyDescent="0.2">
      <c r="E18" s="34" t="s">
        <v>93</v>
      </c>
      <c r="F18" s="34" t="s">
        <v>83</v>
      </c>
      <c r="G18" s="34" t="s">
        <v>84</v>
      </c>
    </row>
    <row r="19" spans="5:7" ht="20.100000000000001" customHeight="1" x14ac:dyDescent="0.2">
      <c r="E19" s="34" t="s">
        <v>94</v>
      </c>
      <c r="F19" s="34" t="s">
        <v>85</v>
      </c>
      <c r="G19" s="34" t="s">
        <v>86</v>
      </c>
    </row>
    <row r="20" spans="5:7" ht="45" customHeight="1" x14ac:dyDescent="0.2">
      <c r="E20" s="34" t="s">
        <v>95</v>
      </c>
      <c r="F20" s="34" t="s">
        <v>87</v>
      </c>
      <c r="G20" s="34" t="s">
        <v>88</v>
      </c>
    </row>
    <row r="21" spans="5:7" ht="55.35" customHeight="1" x14ac:dyDescent="0.2">
      <c r="E21" s="34" t="s">
        <v>96</v>
      </c>
      <c r="F21" s="34" t="s">
        <v>89</v>
      </c>
      <c r="G21" s="34" t="s">
        <v>90</v>
      </c>
    </row>
  </sheetData>
  <sheetProtection sheet="1" objects="1" selectLockedCells="1" selectUnlockedCells="1"/>
  <mergeCells count="7">
    <mergeCell ref="E14:G14"/>
    <mergeCell ref="E1:G1"/>
    <mergeCell ref="E10:G10"/>
    <mergeCell ref="E13:G13"/>
    <mergeCell ref="E5:G5"/>
    <mergeCell ref="E6:G6"/>
    <mergeCell ref="E11:G11"/>
  </mergeCells>
  <phoneticPr fontId="0" type="noConversion"/>
  <pageMargins left="0.78740157499999996" right="0.78740157499999996" top="0.984251969" bottom="0.984251969" header="0.4921259845" footer="0.4921259845"/>
  <pageSetup paperSize="9" scale="51" orientation="portrait" horizontalDpi="300" verticalDpi="300"/>
  <headerFooter alignWithMargins="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
  <sheetViews>
    <sheetView workbookViewId="0">
      <selection activeCell="A9" sqref="A9"/>
    </sheetView>
  </sheetViews>
  <sheetFormatPr baseColWidth="10" defaultColWidth="11.5703125" defaultRowHeight="12.75" x14ac:dyDescent="0.2"/>
  <cols>
    <col min="1" max="1" width="11.5703125" style="39"/>
    <col min="2" max="2" width="53.7109375" style="39" bestFit="1" customWidth="1"/>
    <col min="3" max="16384" width="11.5703125" style="39"/>
  </cols>
  <sheetData>
    <row r="1" spans="1:2" x14ac:dyDescent="0.2">
      <c r="A1" s="39" t="s">
        <v>107</v>
      </c>
    </row>
    <row r="3" spans="1:2" x14ac:dyDescent="0.2">
      <c r="B3" s="39" t="s">
        <v>108</v>
      </c>
    </row>
    <row r="4" spans="1:2" x14ac:dyDescent="0.2">
      <c r="B4" s="39" t="s">
        <v>109</v>
      </c>
    </row>
    <row r="5" spans="1:2" x14ac:dyDescent="0.2">
      <c r="A5" s="40" t="s">
        <v>100</v>
      </c>
      <c r="B5" s="39" t="s">
        <v>110</v>
      </c>
    </row>
    <row r="6" spans="1:2" x14ac:dyDescent="0.2">
      <c r="A6" s="40" t="s">
        <v>103</v>
      </c>
      <c r="B6" s="39" t="s">
        <v>111</v>
      </c>
    </row>
    <row r="8" spans="1:2" x14ac:dyDescent="0.2">
      <c r="A8" s="41" t="s">
        <v>112</v>
      </c>
    </row>
    <row r="9" spans="1:2" x14ac:dyDescent="0.2">
      <c r="A9" s="135" t="s">
        <v>113</v>
      </c>
    </row>
    <row r="10" spans="1:2" x14ac:dyDescent="0.2">
      <c r="A10" s="136" t="s">
        <v>114</v>
      </c>
    </row>
  </sheetData>
  <sheetProtection sheet="1" objects="1" scenarios="1" selectLockedCells="1" selectUnlockedCells="1"/>
  <hyperlinks>
    <hyperlink ref="A9" r:id="rId1" xr:uid="{00000000-0004-0000-0400-000000000000}"/>
  </hyperlinks>
  <pageMargins left="0.78740157499999996" right="0.78740157499999996" top="0.984251969" bottom="0.984251969" header="0.5" footer="0.5"/>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0B03B7DE04E2744B5E78F8D951BC6D5" ma:contentTypeVersion="7" ma:contentTypeDescription="Ein neues Dokument erstellen." ma:contentTypeScope="" ma:versionID="d27a45bee6074dac980219e37543bc4b">
  <xsd:schema xmlns:xsd="http://www.w3.org/2001/XMLSchema" xmlns:xs="http://www.w3.org/2001/XMLSchema" xmlns:p="http://schemas.microsoft.com/office/2006/metadata/properties" xmlns:ns2="3c8518ea-9c55-4d78-8aad-a65cc48a54f0" xmlns:ns3="545f690f-a4ce-4cd7-8e4e-e4175257a20e" targetNamespace="http://schemas.microsoft.com/office/2006/metadata/properties" ma:root="true" ma:fieldsID="7492413f31ae206cbaab9958312aa101" ns2:_="" ns3:_="">
    <xsd:import namespace="3c8518ea-9c55-4d78-8aad-a65cc48a54f0"/>
    <xsd:import namespace="545f690f-a4ce-4cd7-8e4e-e4175257a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Sprach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518ea-9c55-4d78-8aad-a65cc48a54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prache" ma:index="12" nillable="true" ma:displayName="Sprache" ma:default="Deutsch" ma:format="Dropdown" ma:internalName="Sprache">
      <xsd:simpleType>
        <xsd:restriction base="dms:Choice">
          <xsd:enumeration value="Deutsch"/>
          <xsd:enumeration value="Français"/>
          <xsd:enumeration value="Italiano"/>
          <xsd:enumeration value="English"/>
        </xsd:restriction>
      </xsd:simpleType>
    </xsd:element>
  </xsd:schema>
  <xsd:schema xmlns:xsd="http://www.w3.org/2001/XMLSchema" xmlns:xs="http://www.w3.org/2001/XMLSchema" xmlns:dms="http://schemas.microsoft.com/office/2006/documentManagement/types" xmlns:pc="http://schemas.microsoft.com/office/infopath/2007/PartnerControls" targetNamespace="545f690f-a4ce-4cd7-8e4e-e4175257a20e"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prache xmlns="3c8518ea-9c55-4d78-8aad-a65cc48a54f0">Deutsch</Sprache>
    <SharedWithUsers xmlns="545f690f-a4ce-4cd7-8e4e-e4175257a20e">
      <UserInfo>
        <DisplayName/>
        <AccountId xsi:nil="true"/>
        <AccountType/>
      </UserInfo>
    </SharedWithUsers>
  </documentManagement>
</p:properties>
</file>

<file path=customXml/itemProps1.xml><?xml version="1.0" encoding="utf-8"?>
<ds:datastoreItem xmlns:ds="http://schemas.openxmlformats.org/officeDocument/2006/customXml" ds:itemID="{95C4BA98-88AF-4E7E-A596-4775E1118B90}"/>
</file>

<file path=customXml/itemProps2.xml><?xml version="1.0" encoding="utf-8"?>
<ds:datastoreItem xmlns:ds="http://schemas.openxmlformats.org/officeDocument/2006/customXml" ds:itemID="{9F9374DF-767D-4E58-BB3C-78F8906D543B}"/>
</file>

<file path=customXml/itemProps3.xml><?xml version="1.0" encoding="utf-8"?>
<ds:datastoreItem xmlns:ds="http://schemas.openxmlformats.org/officeDocument/2006/customXml" ds:itemID="{0CE6DD8E-F25C-41E6-A994-30F4839A605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Calcul du temps de marche</vt:lpstr>
      <vt:lpstr>Profil de marche</vt:lpstr>
      <vt:lpstr>Exemple</vt:lpstr>
      <vt:lpstr>Instruction</vt:lpstr>
      <vt:lpstr>Impressum</vt:lpstr>
      <vt:lpstr>'Calcul du temps de marche'!Druckbereich</vt:lpstr>
      <vt:lpstr>Exemple!Druckbereich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Marschtabelle</dc:title>
  <dc:subject>Marschzeitberechnung</dc:subject>
  <dc:creator>Stephan Heimgartner / Omega</dc:creator>
  <cp:lastModifiedBy>Tobias Juon</cp:lastModifiedBy>
  <cp:lastPrinted>2017-12-12T12:16:40Z</cp:lastPrinted>
  <dcterms:created xsi:type="dcterms:W3CDTF">2001-11-20T22:07:26Z</dcterms:created>
  <dcterms:modified xsi:type="dcterms:W3CDTF">2018-12-05T10:36:17Z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0x01010030B03B7DE04E2744B5E78F8D951BC6D5</vt:lpwstr>
  </property>
  <property fmtid="{D5CDD505-2E9C-101B-9397-08002B2CF9AE}" pid="3" name="Order">
    <vt:r8>38420700</vt:r8>
  </property>
  <property fmtid="{D5CDD505-2E9C-101B-9397-08002B2CF9AE}" pid="4" name="Dokumentenart">
    <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y fmtid="{D5CDD505-2E9C-101B-9397-08002B2CF9AE}" pid="10" name="ComplianceAssetId">
    <vt:lpwstr/>
  </property>
</Properties>
</file>