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2"/>
  <workbookPr/>
  <mc:AlternateContent xmlns:mc="http://schemas.openxmlformats.org/markup-compatibility/2006">
    <mc:Choice Requires="x15">
      <x15ac:absPath xmlns:x15ac="http://schemas.microsoft.com/office/spreadsheetml/2010/11/ac" url="https://pfadibewegung.sharepoint.com/sites/AuB/Freigegebene Dokumente/01_Kurssekretariat/01_Bundeskurse/Finanzen/Ueberarbeitung Budget- und Abrechnungsvorlage Bundekurse/"/>
    </mc:Choice>
  </mc:AlternateContent>
  <xr:revisionPtr revIDLastSave="641" documentId="8_{F88FFC25-3F33-49D7-99B9-AA614EADCF76}" xr6:coauthVersionLast="47" xr6:coauthVersionMax="47" xr10:uidLastSave="{98D08CB8-3CEA-408F-97E8-B1546A6983E2}"/>
  <bookViews>
    <workbookView xWindow="20" yWindow="640" windowWidth="19180" windowHeight="11260" firstSheet="7" activeTab="7" xr2:uid="{00000000-000D-0000-FFFF-FFFF00000000}"/>
  </bookViews>
  <sheets>
    <sheet name="Cours Top" sheetId="1" r:id="rId1"/>
    <sheet name="Cours Panorama" sheetId="16" r:id="rId2"/>
    <sheet name="Cours Spectre" sheetId="17" r:id="rId3"/>
    <sheet name="Cours Gilwell" sheetId="18" r:id="rId4"/>
    <sheet name="Cours Coach" sheetId="19" r:id="rId5"/>
    <sheet name="Cours d'un week-end" sheetId="20" r:id="rId6"/>
    <sheet name="Cours de jour" sheetId="21" r:id="rId7"/>
    <sheet name="Décompte" sheetId="2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2" l="1"/>
  <c r="C4" i="22"/>
  <c r="K18" i="22" s="1"/>
  <c r="K52" i="16" s="1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K33" i="22"/>
  <c r="C33" i="22"/>
  <c r="K32" i="22"/>
  <c r="C32" i="22"/>
  <c r="K31" i="22"/>
  <c r="C31" i="22"/>
  <c r="K30" i="22"/>
  <c r="C30" i="22"/>
  <c r="K29" i="22"/>
  <c r="C29" i="22"/>
  <c r="K28" i="22"/>
  <c r="C28" i="22"/>
  <c r="K27" i="22"/>
  <c r="C27" i="22"/>
  <c r="K26" i="22"/>
  <c r="C26" i="22"/>
  <c r="K25" i="22"/>
  <c r="C25" i="22"/>
  <c r="K24" i="22"/>
  <c r="C24" i="22"/>
  <c r="K23" i="22"/>
  <c r="C23" i="22"/>
  <c r="K22" i="22"/>
  <c r="C22" i="22"/>
  <c r="C21" i="22"/>
  <c r="C20" i="22"/>
  <c r="C19" i="22"/>
  <c r="C18" i="22"/>
  <c r="K17" i="22"/>
  <c r="K50" i="1" s="1"/>
  <c r="C17" i="22"/>
  <c r="K16" i="22"/>
  <c r="K49" i="16" s="1"/>
  <c r="C16" i="22"/>
  <c r="K15" i="22"/>
  <c r="K48" i="16" s="1"/>
  <c r="C15" i="22"/>
  <c r="K14" i="22"/>
  <c r="K47" i="16" s="1"/>
  <c r="C14" i="22"/>
  <c r="K13" i="22"/>
  <c r="K46" i="16" s="1"/>
  <c r="C13" i="22"/>
  <c r="K12" i="22"/>
  <c r="K45" i="16" s="1"/>
  <c r="C12" i="22"/>
  <c r="K11" i="22"/>
  <c r="K42" i="16" s="1"/>
  <c r="C11" i="22"/>
  <c r="K10" i="22"/>
  <c r="K41" i="1" s="1"/>
  <c r="C10" i="22"/>
  <c r="K9" i="22"/>
  <c r="K40" i="16" s="1"/>
  <c r="C9" i="22"/>
  <c r="K8" i="22"/>
  <c r="K39" i="16" s="1"/>
  <c r="C8" i="22"/>
  <c r="K7" i="22"/>
  <c r="K36" i="1" s="1"/>
  <c r="C7" i="22"/>
  <c r="K6" i="22"/>
  <c r="K34" i="16" s="1"/>
  <c r="C6" i="22"/>
  <c r="K5" i="22"/>
  <c r="K33" i="1" s="1"/>
  <c r="C5" i="22"/>
  <c r="K4" i="22"/>
  <c r="K31" i="16" s="1"/>
  <c r="K3" i="22"/>
  <c r="K29" i="16" s="1"/>
  <c r="M50" i="21"/>
  <c r="M49" i="21"/>
  <c r="M48" i="21"/>
  <c r="M47" i="21"/>
  <c r="M46" i="21"/>
  <c r="M45" i="21"/>
  <c r="M29" i="21"/>
  <c r="M42" i="21"/>
  <c r="M41" i="21"/>
  <c r="M40" i="21"/>
  <c r="M39" i="21"/>
  <c r="M34" i="21"/>
  <c r="M33" i="21"/>
  <c r="M31" i="21"/>
  <c r="M50" i="20"/>
  <c r="M54" i="20" s="1"/>
  <c r="M49" i="20"/>
  <c r="M48" i="20"/>
  <c r="M47" i="20"/>
  <c r="M46" i="20"/>
  <c r="M45" i="20"/>
  <c r="M42" i="20"/>
  <c r="M41" i="20"/>
  <c r="M40" i="20"/>
  <c r="M39" i="20"/>
  <c r="M34" i="20"/>
  <c r="M33" i="20"/>
  <c r="M31" i="20"/>
  <c r="M29" i="20"/>
  <c r="M50" i="19"/>
  <c r="M49" i="19"/>
  <c r="M48" i="19"/>
  <c r="M47" i="19"/>
  <c r="M46" i="19"/>
  <c r="M45" i="19"/>
  <c r="M42" i="19"/>
  <c r="M41" i="19"/>
  <c r="M40" i="19"/>
  <c r="M39" i="19"/>
  <c r="M34" i="19"/>
  <c r="M33" i="19"/>
  <c r="M31" i="19"/>
  <c r="M29" i="19"/>
  <c r="M50" i="18"/>
  <c r="M49" i="18"/>
  <c r="M48" i="18"/>
  <c r="M47" i="18"/>
  <c r="M46" i="18"/>
  <c r="M45" i="18"/>
  <c r="M42" i="18"/>
  <c r="M41" i="18"/>
  <c r="M40" i="18"/>
  <c r="M39" i="18"/>
  <c r="M34" i="18"/>
  <c r="M54" i="18" s="1"/>
  <c r="M33" i="18"/>
  <c r="M31" i="18"/>
  <c r="M29" i="18"/>
  <c r="M50" i="17"/>
  <c r="M49" i="17"/>
  <c r="M48" i="17"/>
  <c r="M47" i="17"/>
  <c r="M46" i="17"/>
  <c r="M45" i="17"/>
  <c r="M42" i="17"/>
  <c r="M41" i="17"/>
  <c r="M54" i="17" s="1"/>
  <c r="M40" i="17"/>
  <c r="M39" i="17"/>
  <c r="M34" i="17"/>
  <c r="M33" i="17"/>
  <c r="M31" i="17"/>
  <c r="M29" i="17"/>
  <c r="M45" i="16"/>
  <c r="M50" i="16"/>
  <c r="M49" i="16"/>
  <c r="M48" i="16"/>
  <c r="M47" i="16"/>
  <c r="M46" i="16"/>
  <c r="M42" i="16"/>
  <c r="M41" i="16"/>
  <c r="M40" i="16"/>
  <c r="M39" i="16"/>
  <c r="M34" i="16"/>
  <c r="M33" i="16"/>
  <c r="M31" i="16"/>
  <c r="M29" i="16"/>
  <c r="M29" i="1"/>
  <c r="M46" i="1"/>
  <c r="M50" i="1"/>
  <c r="M49" i="1"/>
  <c r="M48" i="1"/>
  <c r="M47" i="1"/>
  <c r="M54" i="1"/>
  <c r="M42" i="1"/>
  <c r="M41" i="1"/>
  <c r="M40" i="1"/>
  <c r="M39" i="1"/>
  <c r="M34" i="1"/>
  <c r="M33" i="1"/>
  <c r="M31" i="1"/>
  <c r="J34" i="20"/>
  <c r="J29" i="21"/>
  <c r="J56" i="21" s="1"/>
  <c r="J50" i="21"/>
  <c r="J49" i="21"/>
  <c r="J48" i="21"/>
  <c r="J47" i="21"/>
  <c r="J46" i="21"/>
  <c r="J45" i="21"/>
  <c r="J42" i="21"/>
  <c r="J41" i="21"/>
  <c r="J40" i="21"/>
  <c r="J39" i="21"/>
  <c r="J33" i="21"/>
  <c r="J31" i="21"/>
  <c r="J33" i="20"/>
  <c r="J50" i="20"/>
  <c r="J49" i="20"/>
  <c r="J48" i="20"/>
  <c r="J47" i="20"/>
  <c r="J46" i="20"/>
  <c r="J45" i="20"/>
  <c r="J42" i="20"/>
  <c r="J41" i="20"/>
  <c r="J40" i="20"/>
  <c r="J39" i="20"/>
  <c r="J31" i="20"/>
  <c r="J29" i="20"/>
  <c r="J56" i="20" s="1"/>
  <c r="J50" i="19"/>
  <c r="J49" i="19"/>
  <c r="J48" i="19"/>
  <c r="J47" i="19"/>
  <c r="J46" i="19"/>
  <c r="J45" i="19"/>
  <c r="J42" i="19"/>
  <c r="J41" i="19"/>
  <c r="J40" i="19"/>
  <c r="J39" i="19"/>
  <c r="J34" i="19"/>
  <c r="J33" i="19"/>
  <c r="J31" i="19"/>
  <c r="J29" i="19"/>
  <c r="J56" i="19" s="1"/>
  <c r="J50" i="18"/>
  <c r="J49" i="18"/>
  <c r="J48" i="18"/>
  <c r="J47" i="18"/>
  <c r="J46" i="18"/>
  <c r="J45" i="18"/>
  <c r="J42" i="18"/>
  <c r="J41" i="18"/>
  <c r="J40" i="18"/>
  <c r="J39" i="18"/>
  <c r="J34" i="18"/>
  <c r="J33" i="18"/>
  <c r="J31" i="18"/>
  <c r="J29" i="18"/>
  <c r="J56" i="18" s="1"/>
  <c r="J48" i="1"/>
  <c r="J49" i="1"/>
  <c r="J48" i="16"/>
  <c r="J48" i="17"/>
  <c r="J50" i="17"/>
  <c r="J49" i="17"/>
  <c r="J47" i="17"/>
  <c r="J46" i="17"/>
  <c r="J45" i="17"/>
  <c r="J42" i="17"/>
  <c r="J41" i="17"/>
  <c r="J40" i="17"/>
  <c r="J39" i="17"/>
  <c r="J34" i="17"/>
  <c r="J33" i="17"/>
  <c r="J31" i="17"/>
  <c r="J29" i="17"/>
  <c r="K42" i="17" l="1"/>
  <c r="K45" i="17"/>
  <c r="K47" i="17"/>
  <c r="K39" i="18"/>
  <c r="K31" i="19"/>
  <c r="K34" i="19"/>
  <c r="K49" i="19"/>
  <c r="K52" i="19"/>
  <c r="K42" i="20"/>
  <c r="K45" i="20"/>
  <c r="K39" i="21"/>
  <c r="K29" i="19"/>
  <c r="K56" i="19" s="1"/>
  <c r="K46" i="17"/>
  <c r="K40" i="18"/>
  <c r="K33" i="19"/>
  <c r="K50" i="19"/>
  <c r="K46" i="20"/>
  <c r="K40" i="21"/>
  <c r="K47" i="20"/>
  <c r="K41" i="21"/>
  <c r="K41" i="18"/>
  <c r="K29" i="17"/>
  <c r="K56" i="17" s="1"/>
  <c r="K48" i="17"/>
  <c r="K42" i="18"/>
  <c r="K36" i="19"/>
  <c r="K29" i="20"/>
  <c r="K48" i="20"/>
  <c r="K42" i="21"/>
  <c r="K33" i="17"/>
  <c r="K50" i="17"/>
  <c r="K46" i="18"/>
  <c r="K40" i="19"/>
  <c r="K33" i="20"/>
  <c r="K50" i="20"/>
  <c r="K46" i="21"/>
  <c r="K34" i="17"/>
  <c r="K52" i="17"/>
  <c r="K47" i="18"/>
  <c r="K41" i="19"/>
  <c r="K34" i="20"/>
  <c r="K52" i="20"/>
  <c r="K47" i="21"/>
  <c r="K36" i="21"/>
  <c r="K31" i="17"/>
  <c r="K49" i="17"/>
  <c r="K45" i="18"/>
  <c r="K39" i="19"/>
  <c r="K31" i="20"/>
  <c r="K49" i="20"/>
  <c r="K45" i="21"/>
  <c r="K36" i="17"/>
  <c r="K29" i="18"/>
  <c r="K56" i="18" s="1"/>
  <c r="K48" i="18"/>
  <c r="K42" i="19"/>
  <c r="K36" i="20"/>
  <c r="K29" i="21"/>
  <c r="K56" i="21" s="1"/>
  <c r="K48" i="21"/>
  <c r="K39" i="17"/>
  <c r="K31" i="18"/>
  <c r="K49" i="18"/>
  <c r="K45" i="19"/>
  <c r="K39" i="20"/>
  <c r="K31" i="21"/>
  <c r="K49" i="21"/>
  <c r="K36" i="18"/>
  <c r="K40" i="17"/>
  <c r="K33" i="18"/>
  <c r="K50" i="18"/>
  <c r="K46" i="19"/>
  <c r="K40" i="20"/>
  <c r="K33" i="21"/>
  <c r="K50" i="21"/>
  <c r="K48" i="19"/>
  <c r="K31" i="1"/>
  <c r="K41" i="17"/>
  <c r="K34" i="18"/>
  <c r="K52" i="18"/>
  <c r="K47" i="19"/>
  <c r="K41" i="20"/>
  <c r="K34" i="21"/>
  <c r="K52" i="21"/>
  <c r="K45" i="1"/>
  <c r="K46" i="1"/>
  <c r="K39" i="1"/>
  <c r="K42" i="1"/>
  <c r="K47" i="1"/>
  <c r="K36" i="16"/>
  <c r="K41" i="16"/>
  <c r="K29" i="1"/>
  <c r="K48" i="1"/>
  <c r="K49" i="1"/>
  <c r="K40" i="1"/>
  <c r="K33" i="16"/>
  <c r="K50" i="16"/>
  <c r="K62" i="16" s="1"/>
  <c r="K34" i="1"/>
  <c r="K52" i="1"/>
  <c r="K19" i="22"/>
  <c r="M54" i="21"/>
  <c r="J62" i="21"/>
  <c r="J62" i="20"/>
  <c r="M54" i="19"/>
  <c r="J62" i="18"/>
  <c r="M54" i="16"/>
  <c r="J60" i="21"/>
  <c r="J54" i="21"/>
  <c r="J60" i="20"/>
  <c r="J54" i="20"/>
  <c r="J62" i="19"/>
  <c r="J60" i="19"/>
  <c r="J54" i="19"/>
  <c r="J54" i="18"/>
  <c r="J64" i="18" s="1"/>
  <c r="J60" i="18"/>
  <c r="J62" i="17"/>
  <c r="J54" i="17"/>
  <c r="J64" i="17" s="1"/>
  <c r="J60" i="17"/>
  <c r="J56" i="17"/>
  <c r="J45" i="16"/>
  <c r="K56" i="16"/>
  <c r="J50" i="16"/>
  <c r="J49" i="16"/>
  <c r="J47" i="16"/>
  <c r="J46" i="16"/>
  <c r="J42" i="16"/>
  <c r="J41" i="16"/>
  <c r="J40" i="16"/>
  <c r="J39" i="16"/>
  <c r="J34" i="16"/>
  <c r="J33" i="16"/>
  <c r="J31" i="16"/>
  <c r="J29" i="16"/>
  <c r="J56" i="16" s="1"/>
  <c r="K62" i="17" l="1"/>
  <c r="K54" i="20"/>
  <c r="K64" i="20" s="1"/>
  <c r="K54" i="21"/>
  <c r="K64" i="21" s="1"/>
  <c r="K62" i="20"/>
  <c r="K56" i="20"/>
  <c r="K62" i="19"/>
  <c r="K54" i="17"/>
  <c r="K64" i="17" s="1"/>
  <c r="K62" i="18"/>
  <c r="K60" i="17"/>
  <c r="K60" i="19"/>
  <c r="K60" i="21"/>
  <c r="K60" i="18"/>
  <c r="K54" i="18"/>
  <c r="K64" i="18" s="1"/>
  <c r="K54" i="19"/>
  <c r="K62" i="21"/>
  <c r="K60" i="20"/>
  <c r="K60" i="16"/>
  <c r="K54" i="16"/>
  <c r="K64" i="16" s="1"/>
  <c r="J66" i="21"/>
  <c r="J64" i="21"/>
  <c r="J66" i="20"/>
  <c r="J64" i="20"/>
  <c r="J66" i="19"/>
  <c r="J64" i="19"/>
  <c r="J66" i="18"/>
  <c r="J66" i="17"/>
  <c r="J54" i="16"/>
  <c r="J66" i="16" s="1"/>
  <c r="J62" i="16"/>
  <c r="J60" i="16"/>
  <c r="K68" i="21" l="1"/>
  <c r="K68" i="20"/>
  <c r="K68" i="19"/>
  <c r="K64" i="19"/>
  <c r="K68" i="18"/>
  <c r="K68" i="17"/>
  <c r="K68" i="16"/>
  <c r="J64" i="16"/>
  <c r="K62" i="1" l="1"/>
  <c r="K60" i="1"/>
  <c r="K56" i="1"/>
  <c r="K54" i="1"/>
  <c r="J50" i="1"/>
  <c r="J47" i="1"/>
  <c r="J46" i="1"/>
  <c r="J42" i="1"/>
  <c r="J41" i="1"/>
  <c r="J40" i="1"/>
  <c r="J39" i="1"/>
  <c r="J34" i="1"/>
  <c r="J33" i="1"/>
  <c r="J31" i="1"/>
  <c r="J29" i="1"/>
  <c r="J56" i="1" s="1"/>
  <c r="K68" i="1" l="1"/>
  <c r="J54" i="1"/>
  <c r="J64" i="1" s="1"/>
  <c r="J62" i="1"/>
  <c r="J60" i="1"/>
  <c r="K64" i="1"/>
  <c r="J66" i="1" l="1"/>
</calcChain>
</file>

<file path=xl/sharedStrings.xml><?xml version="1.0" encoding="utf-8"?>
<sst xmlns="http://schemas.openxmlformats.org/spreadsheetml/2006/main" count="599" uniqueCount="126">
  <si>
    <t>MSdS - Budget de cours (et-décompte de cours)</t>
  </si>
  <si>
    <t>Renseignements généraux</t>
  </si>
  <si>
    <t>Pour cours Top</t>
  </si>
  <si>
    <t>Numéro de cours :</t>
  </si>
  <si>
    <t>JS-CH PBS CH</t>
  </si>
  <si>
    <t>Type de cours :</t>
  </si>
  <si>
    <t>Cours Top</t>
  </si>
  <si>
    <t>Dates du cours :</t>
  </si>
  <si>
    <t>Responsable de cours :</t>
  </si>
  <si>
    <t>Trésorier du cours :</t>
  </si>
  <si>
    <t>Numéro de compte (IBAN) :</t>
  </si>
  <si>
    <t>Donnés initiales</t>
  </si>
  <si>
    <t>Budget</t>
  </si>
  <si>
    <t>Décompte</t>
  </si>
  <si>
    <t>Participant·e·s (P)</t>
  </si>
  <si>
    <t>Le modèle de budget s’appuie sur la "Directive sur le financement des cours fédéraux" du 22 novèmbre 2022. Cette directive est à prévaloir pour la création du budget et le décompte des cours fédéraux. On peut la téléchargée dans l'éspace de téléchargement du MSdS :</t>
  </si>
  <si>
    <t>Maîtrise (M)</t>
  </si>
  <si>
    <t>Cuisine (C)</t>
  </si>
  <si>
    <t>Conseiller·ère à la formation (CàF)</t>
  </si>
  <si>
    <t>Jours</t>
  </si>
  <si>
    <t>Nuits</t>
  </si>
  <si>
    <t>Parties du cours</t>
  </si>
  <si>
    <t>Espace de téléchargement (pfadi.swiss)</t>
  </si>
  <si>
    <t>Dépenses</t>
  </si>
  <si>
    <t xml:space="preserve">Veuillez indiquer ici des valeurs réalistes (le cas échéant, sur la base d'offres)    </t>
  </si>
  <si>
    <t>Montant maximum disponible</t>
  </si>
  <si>
    <r>
      <t xml:space="preserve">Les montants de la colonne </t>
    </r>
    <r>
      <rPr>
        <i/>
        <sz val="10"/>
        <rFont val="Arial"/>
        <family val="2"/>
      </rPr>
      <t>Budget</t>
    </r>
    <r>
      <rPr>
        <sz val="10"/>
        <rFont val="Arial"/>
        <family val="2"/>
      </rPr>
      <t xml:space="preserve"> sont remplies automatiquement selon le calcul décrit dans la colonne </t>
    </r>
    <r>
      <rPr>
        <i/>
        <sz val="10"/>
        <rFont val="Arial"/>
        <family val="2"/>
      </rPr>
      <t>Calcul</t>
    </r>
    <r>
      <rPr>
        <sz val="10"/>
        <rFont val="Arial"/>
        <family val="2"/>
      </rPr>
      <t xml:space="preserve"> et avec le </t>
    </r>
    <r>
      <rPr>
        <i/>
        <sz val="10"/>
        <rFont val="Arial"/>
        <family val="2"/>
      </rPr>
      <t>montant unitaire</t>
    </r>
    <r>
      <rPr>
        <sz val="10"/>
        <rFont val="Arial"/>
        <family val="2"/>
      </rPr>
      <t xml:space="preserve"> contenu dans la colonne H.</t>
    </r>
  </si>
  <si>
    <t>Cours</t>
  </si>
  <si>
    <t>Calcul</t>
  </si>
  <si>
    <t>Montant unitaire</t>
  </si>
  <si>
    <t>Logement</t>
  </si>
  <si>
    <t>par personne &amp; nuit</t>
  </si>
  <si>
    <t>Alimentation</t>
  </si>
  <si>
    <r>
      <t xml:space="preserve">Programme / animation / documents de cours </t>
    </r>
    <r>
      <rPr>
        <sz val="8"/>
        <rFont val="Arial"/>
        <family val="2"/>
      </rPr>
      <t>(sans Manual Exp.)</t>
    </r>
  </si>
  <si>
    <t>par personne</t>
  </si>
  <si>
    <t>Matériel de bureau</t>
  </si>
  <si>
    <t>forfaitaire</t>
  </si>
  <si>
    <t>Dépenses supplémentaires exceptionnelles planifiées</t>
  </si>
  <si>
    <t>Adresser la demande avec le budget</t>
  </si>
  <si>
    <t>Préparation, administration &amp; évaluation</t>
  </si>
  <si>
    <t>Location de locaux de réunion</t>
  </si>
  <si>
    <t xml:space="preserve">Alimentation pour les séances </t>
  </si>
  <si>
    <t>Frais des envois</t>
  </si>
  <si>
    <t>Évaluation (Repas/ Manifestation)</t>
  </si>
  <si>
    <t>par M &amp; C</t>
  </si>
  <si>
    <t>Frais de transport</t>
  </si>
  <si>
    <t>Frais de transport P (parties du cours)</t>
  </si>
  <si>
    <t>Participant·e·s reçoivent un bon de J+S pour les transports</t>
  </si>
  <si>
    <t>Frais de transport CàF (séance ou visite lors du cours)</t>
  </si>
  <si>
    <t>par CàF</t>
  </si>
  <si>
    <t>Frais de transport M (séance)</t>
  </si>
  <si>
    <t xml:space="preserve">par M </t>
  </si>
  <si>
    <t xml:space="preserve">Frais de transport M (parties du cours) </t>
  </si>
  <si>
    <t>par M &amp; partie de cours</t>
  </si>
  <si>
    <t>Frais de transport C (parties du cours)</t>
  </si>
  <si>
    <t>par C &amp; partie de cours</t>
  </si>
  <si>
    <t>Frais de transport C (séance)</t>
  </si>
  <si>
    <t>par cuisinier</t>
  </si>
  <si>
    <t>Voiture lors du cours</t>
  </si>
  <si>
    <t>max. 2 par partie de cours, CHF 0.70/ km</t>
  </si>
  <si>
    <t>Total dépenses</t>
  </si>
  <si>
    <r>
      <t>Dont payé par le MSdS</t>
    </r>
    <r>
      <rPr>
        <sz val="8"/>
        <rFont val="Arial"/>
        <family val="2"/>
      </rPr>
      <t xml:space="preserve"> (logement etc.)</t>
    </r>
  </si>
  <si>
    <r>
      <t xml:space="preserve">Recettes </t>
    </r>
    <r>
      <rPr>
        <sz val="8"/>
        <rFont val="Arial"/>
        <family val="2"/>
      </rPr>
      <t>(perçues par la maîtrise du cours, donc sans OFAS et contribution des participant(e)s)</t>
    </r>
  </si>
  <si>
    <r>
      <t xml:space="preserve">Montant budgétisé sans frais de transport </t>
    </r>
    <r>
      <rPr>
        <sz val="8"/>
        <rFont val="Arial"/>
        <family val="2"/>
      </rPr>
      <t>(peut être réparti)</t>
    </r>
  </si>
  <si>
    <r>
      <t xml:space="preserve">Montant budgétisé frais de transport </t>
    </r>
    <r>
      <rPr>
        <sz val="8"/>
        <color rgb="FFFF0000"/>
        <rFont val="Arial"/>
        <family val="2"/>
      </rPr>
      <t>(ne peut pas être réparti)</t>
    </r>
  </si>
  <si>
    <t>Coût net</t>
  </si>
  <si>
    <r>
      <t xml:space="preserve">Avance </t>
    </r>
    <r>
      <rPr>
        <sz val="8"/>
        <rFont val="Arial"/>
        <family val="2"/>
      </rPr>
      <t>(3/4 des dépenses sans prestations MSdS)</t>
    </r>
  </si>
  <si>
    <r>
      <t>Différence</t>
    </r>
    <r>
      <rPr>
        <sz val="8"/>
        <rFont val="Arial"/>
        <family val="2"/>
      </rPr>
      <t xml:space="preserve"> (en faveur du trésorier du cours)</t>
    </r>
  </si>
  <si>
    <t>Trésorier</t>
  </si>
  <si>
    <t>Responsable de cours</t>
  </si>
  <si>
    <t>CàF</t>
  </si>
  <si>
    <t>Date</t>
  </si>
  <si>
    <t>Signature</t>
  </si>
  <si>
    <t xml:space="preserve">Concernant la forme et structure du décompte veuillez s.v.p. suivre les "Directives sur le financement des cours fédéraux"
 du 22 novèmbre 2022. </t>
  </si>
  <si>
    <t>Pour cours Panorama</t>
  </si>
  <si>
    <t>PBS CH</t>
  </si>
  <si>
    <t>Cours Panorama</t>
  </si>
  <si>
    <t>Programme / animation / documents de cours</t>
  </si>
  <si>
    <t>par P &amp; partie de cours</t>
  </si>
  <si>
    <t>Pour cours Spectre</t>
  </si>
  <si>
    <t>Cours Spectre</t>
  </si>
  <si>
    <t>Pour cours Gilwell</t>
  </si>
  <si>
    <t>Cours Gilwell</t>
  </si>
  <si>
    <t>Pour cours Coach</t>
  </si>
  <si>
    <t>Cours Coach</t>
  </si>
  <si>
    <t>Programme / animation / documents de cours (sans CDC)</t>
  </si>
  <si>
    <t>Pour cours d'un week-end</t>
  </si>
  <si>
    <t>Pour cours de jour</t>
  </si>
  <si>
    <t>Décompte détaillé</t>
  </si>
  <si>
    <t>Nº justificatif</t>
  </si>
  <si>
    <t>Description</t>
  </si>
  <si>
    <t>Montant</t>
  </si>
  <si>
    <t>Payé par</t>
  </si>
  <si>
    <t>Catégorie</t>
  </si>
  <si>
    <t>Commentaire</t>
  </si>
  <si>
    <t>Km pour "90 voiture lors du cours"</t>
  </si>
  <si>
    <t>Catégories</t>
  </si>
  <si>
    <t>10 Logement</t>
  </si>
  <si>
    <t>20 Alimentation</t>
  </si>
  <si>
    <t>30 Programme / animation / documents de cours</t>
  </si>
  <si>
    <t>31 Matériel de bureau</t>
  </si>
  <si>
    <t>40 Dépenses supplémentaires exceptionnelles planifiées</t>
  </si>
  <si>
    <t>50 Location des locaux de réunion</t>
  </si>
  <si>
    <t>51 Alimentation pour les séances</t>
  </si>
  <si>
    <t>60 Frais des envois</t>
  </si>
  <si>
    <t>70 Evaluation (Repas / Manifestation)</t>
  </si>
  <si>
    <t>80 Frais de transport P (parties du cours)</t>
  </si>
  <si>
    <t>81 Frais de transport CàF (séance ou visite lors du cours)</t>
  </si>
  <si>
    <t>82 Frais de transport M (séance)</t>
  </si>
  <si>
    <t xml:space="preserve">83 Frais de transport M (parties du cours) </t>
  </si>
  <si>
    <t>84 Frais de transport C (parties du cours)</t>
  </si>
  <si>
    <t>85 Frais de transport C (séance)</t>
  </si>
  <si>
    <t>90 Voiture lors du cours</t>
  </si>
  <si>
    <t>Maîtrise et équipe cuisine</t>
  </si>
  <si>
    <t>MSdS</t>
  </si>
  <si>
    <t>Personne 1</t>
  </si>
  <si>
    <t>Personne 2</t>
  </si>
  <si>
    <t>Personne 3</t>
  </si>
  <si>
    <t>Personne 4</t>
  </si>
  <si>
    <t>Personne 5</t>
  </si>
  <si>
    <t>Personne 6</t>
  </si>
  <si>
    <t>Personne 7</t>
  </si>
  <si>
    <t>Personne 8</t>
  </si>
  <si>
    <t>Personne 9</t>
  </si>
  <si>
    <t>Personne 10</t>
  </si>
  <si>
    <t>Personne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</si>
</sst>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164" formatCode="_-* #,##0.00\ _€_-;\-* #,##0.00\ _€_-;_-* &quot;-&quot;??\ _€_-;_-@_-"/>
    <numFmt numFmtId="165" formatCode="_-* #,##0.00;\-* #,##0.00;_-* &quot;-&quot;??;_-@_-"/>
    <numFmt numFmtId="166" formatCode="&quot;CHF&quot;* #,##0.00"/>
    <numFmt numFmtId="167" formatCode="0.0"/>
    <numFmt numFmtId="168" formatCode="_ [$CHF-807]\ * #,##0.00_ ;_ [$CHF-807]\ * \-#,##0.00_ ;_ [$CHF-807]\ * &quot;-&quot;??_ ;_ @_ "/>
    <numFmt numFmtId="169" formatCode="dd/mm/yyyy;@"/>
  </numFmts>
  <fonts count="40">
    <font>
      <sz val="10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b/>
      <sz val="10.5"/>
      <color rgb="FFFA7D00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9C0006"/>
      <name val="Arial"/>
      <family val="2"/>
      <scheme val="minor"/>
    </font>
    <font>
      <b/>
      <i/>
      <sz val="11"/>
      <name val="Arial"/>
      <family val="2"/>
    </font>
    <font>
      <sz val="2.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.5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b/>
      <sz val="11"/>
      <color theme="0"/>
      <name val="Arial"/>
      <family val="2"/>
    </font>
    <font>
      <u/>
      <sz val="11"/>
      <color theme="1"/>
      <name val="Arial"/>
      <family val="2"/>
      <scheme val="minor"/>
    </font>
    <font>
      <i/>
      <sz val="6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3" fillId="0" borderId="0" applyFill="0" applyBorder="0" applyAlignment="0" applyProtection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7" fillId="2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3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7" fillId="0" borderId="3" applyNumberFormat="0" applyFill="0" applyAlignment="0" applyProtection="0"/>
    <xf numFmtId="0" fontId="9" fillId="7" borderId="4" applyNumberFormat="0" applyAlignment="0" applyProtection="0"/>
    <xf numFmtId="0" fontId="8" fillId="0" borderId="0" applyNumberFormat="0" applyFill="0" applyBorder="0" applyAlignment="0" applyProtection="0"/>
    <xf numFmtId="0" fontId="3" fillId="32" borderId="5" applyNumberFormat="0" applyAlignment="0" applyProtection="0"/>
    <xf numFmtId="0" fontId="6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4" fillId="31" borderId="0" applyNumberFormat="0" applyBorder="0" applyAlignment="0" applyProtection="0"/>
    <xf numFmtId="4" fontId="3" fillId="0" borderId="0" applyFont="0" applyFill="0" applyBorder="0" applyProtection="0"/>
    <xf numFmtId="0" fontId="15" fillId="0" borderId="0" applyNumberFormat="0" applyFill="0" applyBorder="0" applyAlignment="0" applyProtection="0"/>
  </cellStyleXfs>
  <cellXfs count="135">
    <xf numFmtId="0" fontId="0" fillId="0" borderId="0" xfId="0"/>
    <xf numFmtId="167" fontId="21" fillId="0" borderId="7" xfId="0" applyNumberFormat="1" applyFont="1" applyBorder="1" applyAlignment="1">
      <alignment horizontal="left"/>
    </xf>
    <xf numFmtId="0" fontId="21" fillId="0" borderId="7" xfId="0" applyFont="1" applyBorder="1"/>
    <xf numFmtId="2" fontId="21" fillId="0" borderId="7" xfId="0" applyNumberFormat="1" applyFont="1" applyBorder="1"/>
    <xf numFmtId="0" fontId="22" fillId="0" borderId="7" xfId="0" applyFont="1" applyBorder="1"/>
    <xf numFmtId="0" fontId="21" fillId="0" borderId="0" xfId="0" applyFont="1"/>
    <xf numFmtId="167" fontId="21" fillId="0" borderId="0" xfId="0" applyNumberFormat="1" applyFont="1" applyAlignment="1">
      <alignment horizontal="left"/>
    </xf>
    <xf numFmtId="2" fontId="21" fillId="0" borderId="0" xfId="0" applyNumberFormat="1" applyFont="1"/>
    <xf numFmtId="0" fontId="22" fillId="0" borderId="0" xfId="0" applyFont="1"/>
    <xf numFmtId="0" fontId="23" fillId="0" borderId="0" xfId="0" applyFont="1" applyAlignment="1">
      <alignment vertical="center"/>
    </xf>
    <xf numFmtId="167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2" fontId="24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2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167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2" fontId="23" fillId="0" borderId="0" xfId="0" applyNumberFormat="1" applyFont="1" applyAlignment="1">
      <alignment vertical="center"/>
    </xf>
    <xf numFmtId="167" fontId="22" fillId="0" borderId="8" xfId="0" applyNumberFormat="1" applyFont="1" applyBorder="1" applyAlignment="1">
      <alignment horizontal="left" vertical="center"/>
    </xf>
    <xf numFmtId="167" fontId="22" fillId="0" borderId="10" xfId="0" applyNumberFormat="1" applyFont="1" applyBorder="1" applyAlignment="1">
      <alignment horizontal="left" vertical="center"/>
    </xf>
    <xf numFmtId="167" fontId="22" fillId="0" borderId="9" xfId="0" applyNumberFormat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67" fontId="25" fillId="0" borderId="0" xfId="0" applyNumberFormat="1" applyFont="1" applyAlignment="1">
      <alignment horizontal="left" vertical="center"/>
    </xf>
    <xf numFmtId="0" fontId="22" fillId="0" borderId="8" xfId="0" applyFont="1" applyBorder="1" applyAlignment="1">
      <alignment horizontal="right" vertical="center"/>
    </xf>
    <xf numFmtId="0" fontId="27" fillId="0" borderId="11" xfId="0" applyFont="1" applyBorder="1" applyAlignment="1">
      <alignment horizontal="right" vertical="center"/>
    </xf>
    <xf numFmtId="2" fontId="27" fillId="0" borderId="11" xfId="0" applyNumberFormat="1" applyFont="1" applyBorder="1" applyAlignment="1">
      <alignment horizontal="right" vertical="center"/>
    </xf>
    <xf numFmtId="2" fontId="25" fillId="0" borderId="16" xfId="0" applyNumberFormat="1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2" fontId="27" fillId="0" borderId="0" xfId="0" applyNumberFormat="1" applyFont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4" fontId="0" fillId="0" borderId="0" xfId="0" applyNumberFormat="1"/>
    <xf numFmtId="4" fontId="22" fillId="0" borderId="0" xfId="0" applyNumberFormat="1" applyFont="1"/>
    <xf numFmtId="0" fontId="22" fillId="0" borderId="10" xfId="0" applyFont="1" applyBorder="1" applyAlignment="1">
      <alignment vertical="center"/>
    </xf>
    <xf numFmtId="0" fontId="22" fillId="0" borderId="16" xfId="0" applyFont="1" applyBorder="1" applyAlignment="1">
      <alignment horizontal="left" vertical="center"/>
    </xf>
    <xf numFmtId="2" fontId="25" fillId="0" borderId="20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right" vertical="center"/>
    </xf>
    <xf numFmtId="0" fontId="22" fillId="0" borderId="1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17" xfId="0" applyFont="1" applyBorder="1" applyAlignment="1">
      <alignment horizontal="right" vertical="top"/>
    </xf>
    <xf numFmtId="0" fontId="22" fillId="0" borderId="18" xfId="0" applyFont="1" applyBorder="1" applyAlignment="1">
      <alignment horizontal="left" vertical="top"/>
    </xf>
    <xf numFmtId="0" fontId="22" fillId="0" borderId="19" xfId="0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/>
    </xf>
    <xf numFmtId="0" fontId="22" fillId="0" borderId="0" xfId="0" applyFont="1" applyAlignment="1">
      <alignment horizontal="right" vertical="top"/>
    </xf>
    <xf numFmtId="0" fontId="22" fillId="0" borderId="0" xfId="0" applyFont="1" applyAlignment="1">
      <alignment horizontal="left" vertical="top"/>
    </xf>
    <xf numFmtId="0" fontId="22" fillId="0" borderId="8" xfId="0" applyFont="1" applyBorder="1" applyAlignment="1">
      <alignment horizontal="right" vertical="top"/>
    </xf>
    <xf numFmtId="0" fontId="22" fillId="0" borderId="10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167" fontId="0" fillId="0" borderId="0" xfId="0" applyNumberFormat="1" applyAlignment="1">
      <alignment horizontal="left"/>
    </xf>
    <xf numFmtId="2" fontId="0" fillId="0" borderId="0" xfId="0" applyNumberFormat="1"/>
    <xf numFmtId="0" fontId="23" fillId="0" borderId="0" xfId="0" applyFont="1" applyAlignment="1">
      <alignment horizontal="left" vertical="center"/>
    </xf>
    <xf numFmtId="2" fontId="20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167" fontId="22" fillId="0" borderId="0" xfId="0" applyNumberFormat="1" applyFont="1" applyAlignment="1">
      <alignment horizontal="left"/>
    </xf>
    <xf numFmtId="0" fontId="0" fillId="0" borderId="18" xfId="0" applyBorder="1"/>
    <xf numFmtId="2" fontId="0" fillId="0" borderId="18" xfId="0" applyNumberFormat="1" applyBorder="1"/>
    <xf numFmtId="0" fontId="22" fillId="0" borderId="18" xfId="0" applyFont="1" applyBorder="1"/>
    <xf numFmtId="0" fontId="22" fillId="33" borderId="11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vertical="center"/>
    </xf>
    <xf numFmtId="0" fontId="22" fillId="32" borderId="11" xfId="0" applyFont="1" applyFill="1" applyBorder="1" applyAlignment="1">
      <alignment horizontal="center" vertical="center"/>
    </xf>
    <xf numFmtId="0" fontId="23" fillId="32" borderId="11" xfId="0" applyFont="1" applyFill="1" applyBorder="1" applyAlignment="1">
      <alignment vertical="center"/>
    </xf>
    <xf numFmtId="2" fontId="23" fillId="32" borderId="11" xfId="0" applyNumberFormat="1" applyFont="1" applyFill="1" applyBorder="1" applyAlignment="1">
      <alignment horizontal="left" vertical="center"/>
    </xf>
    <xf numFmtId="4" fontId="22" fillId="32" borderId="11" xfId="0" applyNumberFormat="1" applyFont="1" applyFill="1" applyBorder="1" applyAlignment="1">
      <alignment vertical="center"/>
    </xf>
    <xf numFmtId="4" fontId="22" fillId="32" borderId="9" xfId="0" applyNumberFormat="1" applyFont="1" applyFill="1" applyBorder="1" applyAlignment="1">
      <alignment vertical="center"/>
    </xf>
    <xf numFmtId="4" fontId="23" fillId="32" borderId="11" xfId="0" applyNumberFormat="1" applyFont="1" applyFill="1" applyBorder="1" applyAlignment="1">
      <alignment vertical="center"/>
    </xf>
    <xf numFmtId="4" fontId="22" fillId="33" borderId="11" xfId="0" applyNumberFormat="1" applyFont="1" applyFill="1" applyBorder="1" applyAlignment="1">
      <alignment vertical="center"/>
    </xf>
    <xf numFmtId="4" fontId="23" fillId="33" borderId="21" xfId="0" applyNumberFormat="1" applyFont="1" applyFill="1" applyBorder="1" applyAlignment="1">
      <alignment vertical="center"/>
    </xf>
    <xf numFmtId="4" fontId="22" fillId="33" borderId="11" xfId="0" applyNumberFormat="1" applyFont="1" applyFill="1" applyBorder="1"/>
    <xf numFmtId="0" fontId="22" fillId="0" borderId="8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4" fontId="22" fillId="0" borderId="11" xfId="0" applyNumberFormat="1" applyFont="1" applyBorder="1" applyAlignment="1">
      <alignment vertical="center"/>
    </xf>
    <xf numFmtId="4" fontId="22" fillId="0" borderId="9" xfId="0" applyNumberFormat="1" applyFont="1" applyBorder="1" applyAlignment="1">
      <alignment vertical="center"/>
    </xf>
    <xf numFmtId="2" fontId="27" fillId="32" borderId="11" xfId="0" applyNumberFormat="1" applyFont="1" applyFill="1" applyBorder="1" applyAlignment="1">
      <alignment horizontal="right" vertical="center"/>
    </xf>
    <xf numFmtId="2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11" fillId="0" borderId="0" xfId="6"/>
    <xf numFmtId="168" fontId="0" fillId="0" borderId="0" xfId="0" applyNumberFormat="1"/>
    <xf numFmtId="169" fontId="0" fillId="0" borderId="0" xfId="0" applyNumberFormat="1"/>
    <xf numFmtId="0" fontId="37" fillId="0" borderId="0" xfId="0" applyFont="1"/>
    <xf numFmtId="0" fontId="0" fillId="0" borderId="0" xfId="0" applyAlignment="1">
      <alignment wrapText="1"/>
    </xf>
    <xf numFmtId="0" fontId="22" fillId="0" borderId="8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167" fontId="29" fillId="0" borderId="0" xfId="0" applyNumberFormat="1" applyFont="1" applyAlignment="1">
      <alignment horizontal="left"/>
    </xf>
    <xf numFmtId="2" fontId="23" fillId="0" borderId="0" xfId="0" applyNumberFormat="1" applyFont="1" applyAlignment="1">
      <alignment horizontal="right" vertical="center"/>
    </xf>
    <xf numFmtId="14" fontId="22" fillId="0" borderId="8" xfId="0" applyNumberFormat="1" applyFont="1" applyBorder="1" applyAlignment="1">
      <alignment horizontal="left" vertical="center"/>
    </xf>
    <xf numFmtId="14" fontId="22" fillId="0" borderId="10" xfId="0" applyNumberFormat="1" applyFont="1" applyBorder="1" applyAlignment="1">
      <alignment horizontal="left" vertical="center"/>
    </xf>
    <xf numFmtId="14" fontId="22" fillId="0" borderId="9" xfId="0" applyNumberFormat="1" applyFont="1" applyBorder="1" applyAlignment="1">
      <alignment horizontal="left" vertical="center"/>
    </xf>
    <xf numFmtId="167" fontId="22" fillId="0" borderId="8" xfId="0" applyNumberFormat="1" applyFont="1" applyBorder="1" applyAlignment="1">
      <alignment horizontal="left" vertical="center"/>
    </xf>
    <xf numFmtId="167" fontId="22" fillId="0" borderId="10" xfId="0" applyNumberFormat="1" applyFont="1" applyBorder="1" applyAlignment="1">
      <alignment horizontal="left" vertical="center"/>
    </xf>
    <xf numFmtId="167" fontId="22" fillId="0" borderId="9" xfId="0" applyNumberFormat="1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1" fillId="35" borderId="17" xfId="22" applyFont="1" applyFill="1" applyBorder="1" applyAlignment="1">
      <alignment horizontal="center"/>
    </xf>
    <xf numFmtId="0" fontId="31" fillId="35" borderId="18" xfId="22" applyFont="1" applyFill="1" applyBorder="1" applyAlignment="1">
      <alignment horizontal="center"/>
    </xf>
    <xf numFmtId="0" fontId="31" fillId="35" borderId="19" xfId="22" applyFont="1" applyFill="1" applyBorder="1" applyAlignment="1">
      <alignment horizontal="center"/>
    </xf>
    <xf numFmtId="0" fontId="22" fillId="0" borderId="11" xfId="0" applyFont="1" applyBorder="1" applyAlignment="1">
      <alignment horizontal="left" vertical="center"/>
    </xf>
    <xf numFmtId="167" fontId="22" fillId="0" borderId="8" xfId="0" applyNumberFormat="1" applyFont="1" applyBorder="1" applyAlignment="1">
      <alignment horizontal="left"/>
    </xf>
    <xf numFmtId="167" fontId="22" fillId="0" borderId="10" xfId="0" applyNumberFormat="1" applyFont="1" applyBorder="1" applyAlignment="1">
      <alignment horizontal="left"/>
    </xf>
    <xf numFmtId="167" fontId="22" fillId="0" borderId="9" xfId="0" applyNumberFormat="1" applyFont="1" applyBorder="1" applyAlignment="1">
      <alignment horizontal="left"/>
    </xf>
    <xf numFmtId="167" fontId="30" fillId="34" borderId="12" xfId="0" applyNumberFormat="1" applyFont="1" applyFill="1" applyBorder="1" applyAlignment="1">
      <alignment horizontal="center" wrapText="1"/>
    </xf>
    <xf numFmtId="167" fontId="30" fillId="34" borderId="13" xfId="0" applyNumberFormat="1" applyFont="1" applyFill="1" applyBorder="1" applyAlignment="1">
      <alignment horizontal="center" wrapText="1"/>
    </xf>
    <xf numFmtId="167" fontId="30" fillId="34" borderId="14" xfId="0" applyNumberFormat="1" applyFont="1" applyFill="1" applyBorder="1" applyAlignment="1">
      <alignment horizontal="center" wrapText="1"/>
    </xf>
    <xf numFmtId="167" fontId="30" fillId="34" borderId="17" xfId="0" applyNumberFormat="1" applyFont="1" applyFill="1" applyBorder="1" applyAlignment="1">
      <alignment horizontal="center" wrapText="1"/>
    </xf>
    <xf numFmtId="167" fontId="30" fillId="34" borderId="18" xfId="0" applyNumberFormat="1" applyFont="1" applyFill="1" applyBorder="1" applyAlignment="1">
      <alignment horizontal="center" wrapText="1"/>
    </xf>
    <xf numFmtId="167" fontId="30" fillId="34" borderId="19" xfId="0" applyNumberFormat="1" applyFont="1" applyFill="1" applyBorder="1" applyAlignment="1">
      <alignment horizontal="center" wrapText="1"/>
    </xf>
    <xf numFmtId="0" fontId="22" fillId="0" borderId="13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center"/>
    </xf>
    <xf numFmtId="167" fontId="34" fillId="0" borderId="0" xfId="0" applyNumberFormat="1" applyFont="1" applyAlignment="1">
      <alignment horizontal="left" vertical="center" wrapText="1"/>
    </xf>
    <xf numFmtId="0" fontId="35" fillId="32" borderId="12" xfId="0" applyFont="1" applyFill="1" applyBorder="1" applyAlignment="1">
      <alignment horizontal="center" vertical="center" wrapText="1"/>
    </xf>
    <xf numFmtId="0" fontId="35" fillId="32" borderId="14" xfId="0" applyFont="1" applyFill="1" applyBorder="1" applyAlignment="1">
      <alignment horizontal="center" vertical="center" wrapText="1"/>
    </xf>
    <xf numFmtId="0" fontId="35" fillId="32" borderId="15" xfId="0" applyFont="1" applyFill="1" applyBorder="1" applyAlignment="1">
      <alignment horizontal="center" vertical="center" wrapText="1"/>
    </xf>
    <xf numFmtId="0" fontId="35" fillId="32" borderId="16" xfId="0" applyFont="1" applyFill="1" applyBorder="1" applyAlignment="1">
      <alignment horizontal="center" vertical="center" wrapText="1"/>
    </xf>
    <xf numFmtId="0" fontId="35" fillId="32" borderId="17" xfId="0" applyFont="1" applyFill="1" applyBorder="1" applyAlignment="1">
      <alignment horizontal="center" vertical="center" wrapText="1"/>
    </xf>
    <xf numFmtId="0" fontId="35" fillId="32" borderId="19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top" wrapText="1"/>
    </xf>
  </cellXfs>
  <cellStyles count="49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hidden="1" customBuiltin="1"/>
    <cellStyle name="Berechnung" xfId="15" builtinId="22" hidden="1" customBuiltin="1"/>
    <cellStyle name="Dezimal [0]" xfId="2" builtinId="6" customBuiltin="1"/>
    <cellStyle name="Eingabe" xfId="13" builtinId="20" hidden="1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hidden="1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ilenhöhe" xfId="48" xr:uid="{C6DD5485-9D27-42FD-AB19-1C4DDE7232BF}"/>
    <cellStyle name="Zelle überprüfen" xfId="17" builtinId="23" hidden="1" customBuiltin="1"/>
  </cellStyles>
  <dxfs count="4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numFmt numFmtId="169" formatCode="dd/mm/yyyy;@"/>
    </dxf>
    <dxf>
      <numFmt numFmtId="168" formatCode="_ [$CHF-807]\ * #,##0.00_ ;_ [$CHF-807]\ * \-#,##0.00_ ;_ [$CHF-807]\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882B00-B6DE-461E-8E67-AC3E3B3D391A}" name="Tabelle14" displayName="Tabelle14" ref="A2:H62" totalsRowShown="0">
  <autoFilter ref="A2:H62" xr:uid="{8A882B00-B6DE-461E-8E67-AC3E3B3D391A}"/>
  <tableColumns count="8">
    <tableColumn id="1" xr3:uid="{0D4C0AD4-4861-4A66-BC08-C4210EDCAE7E}" name="Nº justificatif"/>
    <tableColumn id="2" xr3:uid="{4A413F2C-9C62-4354-BB75-0552928D6CC3}" name="Description"/>
    <tableColumn id="3" xr3:uid="{E5DB89E8-FB0B-44B0-8364-186D2A504F96}" name="Montant" dataDxfId="3">
      <calculatedColumnFormula>IF(Tabelle14[[#This Row],[Km pour "90 voiture lors du cours"]]&lt;&gt;"",Tabelle14[[#This Row],[Km pour "90 voiture lors du cours"]]*0.7,"")</calculatedColumnFormula>
    </tableColumn>
    <tableColumn id="4" xr3:uid="{1188EB16-F73E-4830-8CBF-CABC18470332}" name="Date" dataDxfId="2"/>
    <tableColumn id="5" xr3:uid="{30ABFC74-5F65-4969-857A-7A5CC43546E4}" name="Payé par"/>
    <tableColumn id="6" xr3:uid="{D98DF325-3BC5-4AF4-A57F-8EDB828ECF28}" name="Catégorie"/>
    <tableColumn id="7" xr3:uid="{A267CDE3-CFA2-4BA8-ABD2-BDBAA0757B7D}" name="Commentaire"/>
    <tableColumn id="8" xr3:uid="{E348AC2B-4377-4F3A-8BFC-2306024D0771}" name="Km pour &quot;90 voiture lors du cours&quot;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A89742-6FD9-4268-8DD4-2F5EBDE740D5}" name="Tabelle26" displayName="Tabelle26" ref="J2:K19" totalsRowShown="0">
  <autoFilter ref="J2:K19" xr:uid="{F9A89742-6FD9-4268-8DD4-2F5EBDE740D5}"/>
  <tableColumns count="2">
    <tableColumn id="1" xr3:uid="{1BBB5521-1485-4779-B174-E807673108C0}" name="Catégories"/>
    <tableColumn id="2" xr3:uid="{6C7FF32D-D744-446B-822B-89A3DEF885F5}" name="Dépenses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6C38C9-22D0-46B8-9ED3-8109B94CB861}" name="Tabelle47" displayName="Tabelle47" ref="J21:K33" totalsRowShown="0" headerRowDxfId="1">
  <autoFilter ref="J21:K33" xr:uid="{D96C38C9-22D0-46B8-9ED3-8109B94CB861}"/>
  <tableColumns count="2">
    <tableColumn id="1" xr3:uid="{4E5553C9-F255-4AF2-8C2E-90E9A4354E74}" name="Maîtrise et équipe cuisine"/>
    <tableColumn id="2" xr3:uid="{964AF162-882D-4B57-8A68-01CB2DADE767}" name="Dépenses" dataDxfId="0">
      <calculatedColumnFormula>SUMIF(Tabelle14[Payé par],Tabelle47[[#This Row],[Maîtrise et équipe cuisine]],Tabelle14[Montant])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fadibewegung">
      <a:dk1>
        <a:sysClr val="windowText" lastClr="000000"/>
      </a:dk1>
      <a:lt1>
        <a:sysClr val="window" lastClr="FFFFFF"/>
      </a:lt1>
      <a:dk2>
        <a:srgbClr val="4B4B4B"/>
      </a:dk2>
      <a:lt2>
        <a:srgbClr val="4D4D4D"/>
      </a:lt2>
      <a:accent1>
        <a:srgbClr val="632949"/>
      </a:accent1>
      <a:accent2>
        <a:srgbClr val="8B426B"/>
      </a:accent2>
      <a:accent3>
        <a:srgbClr val="CCACCA"/>
      </a:accent3>
      <a:accent4>
        <a:srgbClr val="D84E23"/>
      </a:accent4>
      <a:accent5>
        <a:srgbClr val="EFCA6E"/>
      </a:accent5>
      <a:accent6>
        <a:srgbClr val="536424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fadi.swiss/fr/publications-telechargements/downloads/?search=f%C3%A9d%C3%A9rau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fadi.swiss/fr/publications-telechargements/downloads/?search=f%C3%A9d%C3%A9rau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fadi.swiss/fr/publications-telechargements/downloads/?search=f%C3%A9d%C3%A9rau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fadi.swiss/fr/publications-telechargements/downloads/?search=f%C3%A9d%C3%A9rau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pfadi.swiss/fr/publications-telechargements/downloads/?search=f%C3%A9d%C3%A9rau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fadi.swiss/fr/publications-telechargements/downloads/?search=f%C3%A9d%C3%A9rau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pfadi.swiss/fr/publications-telechargements/downloads/?search=f%C3%A9d%C3%A9rau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view="pageLayout" topLeftCell="A27" zoomScale="80" zoomScaleNormal="100" zoomScalePageLayoutView="80" workbookViewId="0">
      <selection activeCell="B48" sqref="B48:E48"/>
    </sheetView>
  </sheetViews>
  <sheetFormatPr defaultColWidth="8.7109375" defaultRowHeight="13.9"/>
  <cols>
    <col min="1" max="1" width="4.28515625" customWidth="1"/>
    <col min="2" max="2" width="10.140625" customWidth="1"/>
    <col min="3" max="3" width="17.140625" customWidth="1"/>
    <col min="4" max="5" width="15.28515625" customWidth="1"/>
    <col min="6" max="6" width="1" customWidth="1"/>
    <col min="7" max="7" width="18.28515625" customWidth="1"/>
    <col min="8" max="8" width="11.85546875" customWidth="1"/>
    <col min="9" max="9" width="3.140625" customWidth="1"/>
    <col min="10" max="10" width="18.7109375" customWidth="1"/>
    <col min="11" max="11" width="15.42578125" style="8" customWidth="1"/>
    <col min="12" max="256" width="11.42578125" customWidth="1"/>
  </cols>
  <sheetData>
    <row r="1" spans="1:13" ht="17.4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ht="3" customHeight="1" thickBot="1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ht="19.149999999999999" customHeight="1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>
      <c r="A4" s="9" t="s">
        <v>1</v>
      </c>
      <c r="B4" s="9"/>
      <c r="C4" s="9"/>
      <c r="D4" s="9"/>
      <c r="E4" s="9"/>
      <c r="F4" s="9"/>
      <c r="G4" s="9"/>
      <c r="H4" s="96" t="s">
        <v>2</v>
      </c>
      <c r="I4" s="96"/>
      <c r="J4" s="96"/>
      <c r="K4" s="96"/>
      <c r="L4" s="9"/>
      <c r="M4" s="9"/>
    </row>
    <row r="5" spans="1:13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>
      <c r="A6" s="14" t="s">
        <v>3</v>
      </c>
      <c r="B6" s="14"/>
      <c r="C6" s="14"/>
      <c r="D6" s="92" t="s">
        <v>4</v>
      </c>
      <c r="E6" s="94"/>
      <c r="F6" s="13"/>
      <c r="G6" s="13"/>
      <c r="H6" s="16"/>
      <c r="I6" s="16"/>
      <c r="J6" s="16"/>
      <c r="K6" s="13"/>
      <c r="L6" s="13"/>
      <c r="M6" s="17"/>
    </row>
    <row r="7" spans="1:13">
      <c r="A7" s="14" t="s">
        <v>5</v>
      </c>
      <c r="B7" s="14"/>
      <c r="C7" s="14"/>
      <c r="D7" s="92" t="s">
        <v>6</v>
      </c>
      <c r="E7" s="94"/>
      <c r="F7" s="13"/>
      <c r="G7" s="13"/>
      <c r="H7" s="16"/>
      <c r="I7" s="16"/>
      <c r="J7" s="16"/>
      <c r="K7" s="13"/>
      <c r="L7" s="13"/>
      <c r="M7" s="17"/>
    </row>
    <row r="8" spans="1:13">
      <c r="A8" s="14" t="s">
        <v>7</v>
      </c>
      <c r="B8" s="14"/>
      <c r="C8" s="14"/>
      <c r="D8" s="97"/>
      <c r="E8" s="98"/>
      <c r="F8" s="98"/>
      <c r="G8" s="98"/>
      <c r="H8" s="98"/>
      <c r="I8" s="98"/>
      <c r="J8" s="98"/>
      <c r="K8" s="99"/>
      <c r="L8" s="13"/>
      <c r="M8" s="17"/>
    </row>
    <row r="9" spans="1:13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>
      <c r="A10" s="14" t="s">
        <v>8</v>
      </c>
      <c r="B10" s="14"/>
      <c r="C10" s="14"/>
      <c r="D10" s="92"/>
      <c r="E10" s="93"/>
      <c r="F10" s="93"/>
      <c r="G10" s="93"/>
      <c r="H10" s="93"/>
      <c r="I10" s="93"/>
      <c r="J10" s="93"/>
      <c r="K10" s="94"/>
      <c r="L10" s="13"/>
      <c r="M10" s="17"/>
    </row>
    <row r="11" spans="1:13">
      <c r="A11" s="14" t="s">
        <v>9</v>
      </c>
      <c r="B11" s="14"/>
      <c r="C11" s="14"/>
      <c r="D11" s="92"/>
      <c r="E11" s="93"/>
      <c r="F11" s="93"/>
      <c r="G11" s="93"/>
      <c r="H11" s="93"/>
      <c r="I11" s="93"/>
      <c r="J11" s="93"/>
      <c r="K11" s="94"/>
      <c r="L11" s="13"/>
      <c r="M11" s="17"/>
    </row>
    <row r="12" spans="1:13">
      <c r="A12" s="14" t="s">
        <v>10</v>
      </c>
      <c r="B12" s="14"/>
      <c r="C12" s="14"/>
      <c r="D12" s="92"/>
      <c r="E12" s="93"/>
      <c r="F12" s="93"/>
      <c r="G12" s="93"/>
      <c r="H12" s="93"/>
      <c r="I12" s="93"/>
      <c r="J12" s="93"/>
      <c r="K12" s="94"/>
      <c r="L12" s="13"/>
      <c r="M12" s="17"/>
    </row>
    <row r="13" spans="1:13">
      <c r="A13" s="14"/>
      <c r="B13" s="14"/>
      <c r="C13" s="14"/>
      <c r="D13" s="13"/>
      <c r="E13" s="13"/>
      <c r="F13" s="13"/>
      <c r="G13" s="13"/>
      <c r="H13" s="16"/>
      <c r="I13" s="16"/>
      <c r="J13" s="16"/>
      <c r="K13" s="13"/>
      <c r="L13" s="13"/>
      <c r="M13" s="17"/>
    </row>
    <row r="14" spans="1:13" ht="14.45">
      <c r="A14" s="19"/>
      <c r="B14" s="19"/>
      <c r="C14" s="19"/>
      <c r="D14" s="20"/>
      <c r="E14" s="20"/>
      <c r="F14" s="20"/>
      <c r="G14" s="20"/>
      <c r="H14" s="21"/>
      <c r="I14" s="21"/>
      <c r="J14" s="21"/>
      <c r="K14" s="22"/>
      <c r="L14" s="20"/>
      <c r="M14" s="20"/>
    </row>
    <row r="15" spans="1:13">
      <c r="A15" s="9" t="s">
        <v>11</v>
      </c>
      <c r="B15" s="9"/>
      <c r="C15" s="9"/>
      <c r="D15" s="71" t="s">
        <v>12</v>
      </c>
      <c r="E15" s="69" t="s">
        <v>13</v>
      </c>
      <c r="F15" s="9"/>
      <c r="G15" s="9"/>
      <c r="H15" s="23"/>
      <c r="I15" s="23"/>
      <c r="J15" s="16"/>
      <c r="K15" s="13"/>
      <c r="L15" s="9"/>
      <c r="M15" s="9"/>
    </row>
    <row r="16" spans="1:13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" customHeight="1">
      <c r="A17" s="100" t="s">
        <v>14</v>
      </c>
      <c r="B17" s="101"/>
      <c r="C17" s="102"/>
      <c r="D17" s="70">
        <v>24</v>
      </c>
      <c r="E17" s="68"/>
      <c r="F17" s="13"/>
      <c r="G17" s="103" t="s">
        <v>15</v>
      </c>
      <c r="H17" s="104"/>
      <c r="I17" s="104"/>
      <c r="J17" s="104"/>
      <c r="K17" s="105"/>
      <c r="L17" s="13"/>
      <c r="M17" s="17"/>
      <c r="N17" s="13"/>
      <c r="O17" s="13"/>
    </row>
    <row r="18" spans="1:15">
      <c r="A18" s="100" t="s">
        <v>16</v>
      </c>
      <c r="B18" s="101"/>
      <c r="C18" s="102"/>
      <c r="D18" s="70">
        <v>6</v>
      </c>
      <c r="E18" s="68"/>
      <c r="F18" s="13"/>
      <c r="G18" s="106"/>
      <c r="H18" s="107"/>
      <c r="I18" s="107"/>
      <c r="J18" s="107"/>
      <c r="K18" s="108"/>
      <c r="L18" s="13"/>
      <c r="M18" s="13"/>
      <c r="N18" s="13"/>
      <c r="O18" s="13"/>
    </row>
    <row r="19" spans="1:15">
      <c r="A19" s="100" t="s">
        <v>17</v>
      </c>
      <c r="B19" s="101"/>
      <c r="C19" s="102"/>
      <c r="D19" s="70">
        <v>2</v>
      </c>
      <c r="E19" s="68"/>
      <c r="F19" s="13"/>
      <c r="G19" s="106"/>
      <c r="H19" s="107"/>
      <c r="I19" s="107"/>
      <c r="J19" s="107"/>
      <c r="K19" s="108"/>
      <c r="L19" s="13"/>
      <c r="M19" s="13"/>
      <c r="N19" s="13"/>
      <c r="O19" s="13"/>
    </row>
    <row r="20" spans="1:15">
      <c r="A20" s="24" t="s">
        <v>18</v>
      </c>
      <c r="B20" s="25"/>
      <c r="C20" s="26"/>
      <c r="D20" s="70">
        <v>1</v>
      </c>
      <c r="E20" s="68"/>
      <c r="F20" s="13"/>
      <c r="G20" s="106"/>
      <c r="H20" s="107"/>
      <c r="I20" s="107"/>
      <c r="J20" s="107"/>
      <c r="K20" s="108"/>
      <c r="L20" s="13"/>
      <c r="M20" s="13"/>
      <c r="N20" s="13"/>
      <c r="O20" s="13"/>
    </row>
    <row r="21" spans="1:15">
      <c r="A21" s="100" t="s">
        <v>19</v>
      </c>
      <c r="B21" s="101"/>
      <c r="C21" s="102"/>
      <c r="D21" s="70">
        <v>9</v>
      </c>
      <c r="E21" s="68"/>
      <c r="F21" s="13"/>
      <c r="G21" s="106"/>
      <c r="H21" s="107"/>
      <c r="I21" s="107"/>
      <c r="J21" s="107"/>
      <c r="K21" s="108"/>
      <c r="L21" s="13"/>
      <c r="M21" s="13"/>
      <c r="N21" s="13"/>
      <c r="O21" s="13"/>
    </row>
    <row r="22" spans="1:15">
      <c r="A22" s="100" t="s">
        <v>20</v>
      </c>
      <c r="B22" s="101"/>
      <c r="C22" s="102"/>
      <c r="D22" s="70">
        <v>7</v>
      </c>
      <c r="E22" s="68"/>
      <c r="F22" s="13"/>
      <c r="G22" s="106"/>
      <c r="H22" s="107"/>
      <c r="I22" s="107"/>
      <c r="J22" s="107"/>
      <c r="K22" s="108"/>
      <c r="L22" s="13"/>
      <c r="M22" s="13"/>
      <c r="N22" s="13"/>
      <c r="O22" s="13"/>
    </row>
    <row r="23" spans="1:15">
      <c r="A23" s="100" t="s">
        <v>21</v>
      </c>
      <c r="B23" s="101"/>
      <c r="C23" s="102"/>
      <c r="D23" s="70">
        <v>2</v>
      </c>
      <c r="E23" s="68"/>
      <c r="F23" s="13"/>
      <c r="G23" s="109" t="s">
        <v>22</v>
      </c>
      <c r="H23" s="110"/>
      <c r="I23" s="110"/>
      <c r="J23" s="110"/>
      <c r="K23" s="111"/>
      <c r="L23" s="13"/>
      <c r="M23" s="13"/>
      <c r="N23" s="13"/>
      <c r="O23" s="13"/>
    </row>
    <row r="24" spans="1:15">
      <c r="A24" s="14"/>
      <c r="B24" s="14"/>
      <c r="C24" s="14"/>
      <c r="D24" s="17"/>
      <c r="E24" s="17"/>
      <c r="F24" s="13"/>
      <c r="G24" s="122"/>
      <c r="H24" s="122"/>
      <c r="I24" s="27"/>
      <c r="J24" s="28"/>
      <c r="K24" s="13"/>
      <c r="L24" s="13"/>
      <c r="M24" s="13"/>
      <c r="O24" s="13"/>
    </row>
    <row r="25" spans="1:15">
      <c r="A25" s="9" t="s">
        <v>23</v>
      </c>
      <c r="B25" s="9"/>
      <c r="C25" s="9"/>
      <c r="D25" s="9"/>
      <c r="E25" s="9"/>
      <c r="F25" s="9"/>
      <c r="G25" s="128" t="s">
        <v>24</v>
      </c>
      <c r="H25" s="129"/>
      <c r="I25" s="29"/>
      <c r="J25" s="72" t="s">
        <v>12</v>
      </c>
      <c r="K25" s="69" t="s">
        <v>13</v>
      </c>
      <c r="L25" s="9" t="s">
        <v>25</v>
      </c>
      <c r="M25" s="9"/>
      <c r="N25" s="9"/>
      <c r="O25" s="9"/>
    </row>
    <row r="26" spans="1:15" ht="28.15" customHeight="1">
      <c r="A26" s="10"/>
      <c r="B26" s="127" t="s">
        <v>26</v>
      </c>
      <c r="C26" s="127"/>
      <c r="D26" s="127"/>
      <c r="E26" s="127"/>
      <c r="F26" s="11"/>
      <c r="G26" s="130"/>
      <c r="H26" s="131"/>
      <c r="I26" s="12"/>
      <c r="J26" s="12"/>
      <c r="K26" s="13"/>
      <c r="L26" s="30"/>
      <c r="M26" s="11"/>
      <c r="N26" s="11"/>
      <c r="O26" s="11"/>
    </row>
    <row r="27" spans="1:15" ht="28.15" customHeight="1">
      <c r="A27" s="10"/>
      <c r="B27" s="127"/>
      <c r="C27" s="127"/>
      <c r="D27" s="127"/>
      <c r="E27" s="127"/>
      <c r="F27" s="11"/>
      <c r="G27" s="132"/>
      <c r="H27" s="133"/>
      <c r="I27" s="12"/>
      <c r="J27" s="12"/>
      <c r="K27" s="13"/>
      <c r="L27" s="30"/>
      <c r="M27" s="11"/>
      <c r="N27" s="11"/>
      <c r="O27" s="11"/>
    </row>
    <row r="28" spans="1:15" ht="14.45">
      <c r="A28" s="31" t="s">
        <v>27</v>
      </c>
      <c r="B28" s="10"/>
      <c r="C28" s="11"/>
      <c r="D28" s="11"/>
      <c r="E28" s="11"/>
      <c r="F28" s="11"/>
      <c r="G28" s="86" t="s">
        <v>28</v>
      </c>
      <c r="H28" s="85" t="s">
        <v>29</v>
      </c>
      <c r="I28" s="12"/>
      <c r="J28" s="12"/>
      <c r="K28" s="13"/>
      <c r="L28" s="30"/>
      <c r="M28" s="11"/>
      <c r="N28" s="11"/>
      <c r="O28" s="11"/>
    </row>
    <row r="29" spans="1:15" ht="14.45">
      <c r="A29" s="32">
        <v>10</v>
      </c>
      <c r="B29" s="18" t="s">
        <v>30</v>
      </c>
      <c r="C29" s="18"/>
      <c r="D29" s="18"/>
      <c r="E29" s="15"/>
      <c r="F29" s="27"/>
      <c r="G29" s="33" t="s">
        <v>31</v>
      </c>
      <c r="H29" s="84"/>
      <c r="I29" s="35"/>
      <c r="J29" s="73">
        <f>(D17+D18+D19)*H29*D22</f>
        <v>0</v>
      </c>
      <c r="K29" s="76">
        <f>Décompte!K3</f>
        <v>0</v>
      </c>
      <c r="L29" s="34">
        <v>17</v>
      </c>
      <c r="M29" s="82">
        <f>($D$17+$D$18+$D$19)*L29*$D$22</f>
        <v>3808</v>
      </c>
      <c r="N29" s="13"/>
      <c r="O29" s="16"/>
    </row>
    <row r="30" spans="1:15" ht="4.1500000000000004" customHeight="1">
      <c r="A30" s="54"/>
      <c r="B30" s="55"/>
      <c r="C30" s="55"/>
      <c r="D30" s="55"/>
      <c r="E30" s="55"/>
      <c r="F30" s="55"/>
      <c r="G30" s="37"/>
      <c r="H30" s="38"/>
      <c r="I30" s="39"/>
      <c r="J30" s="40"/>
      <c r="K30" s="40"/>
      <c r="L30" s="38"/>
      <c r="M30" s="40"/>
      <c r="N30" s="13"/>
      <c r="O30" s="16"/>
    </row>
    <row r="31" spans="1:15" ht="14.45">
      <c r="A31" s="32">
        <v>20</v>
      </c>
      <c r="B31" s="18" t="s">
        <v>32</v>
      </c>
      <c r="C31" s="18"/>
      <c r="D31" s="18"/>
      <c r="E31" s="15"/>
      <c r="F31" s="27"/>
      <c r="G31" s="33" t="s">
        <v>31</v>
      </c>
      <c r="H31" s="84"/>
      <c r="I31" s="35"/>
      <c r="J31" s="73">
        <f>(D17+D18+D19)*H31*D21</f>
        <v>0</v>
      </c>
      <c r="K31" s="76">
        <f>Décompte!K4</f>
        <v>0</v>
      </c>
      <c r="L31" s="34">
        <v>10</v>
      </c>
      <c r="M31" s="82">
        <f>($D$17+$D$18+$D$19)*L31*$D$21</f>
        <v>2880</v>
      </c>
      <c r="N31" s="13"/>
      <c r="O31" s="16"/>
    </row>
    <row r="32" spans="1:15" ht="4.1500000000000004" customHeight="1">
      <c r="A32" s="54"/>
      <c r="B32" s="55"/>
      <c r="C32" s="55"/>
      <c r="D32" s="55"/>
      <c r="E32" s="55"/>
      <c r="F32" s="55"/>
      <c r="G32" s="37"/>
      <c r="H32" s="38"/>
      <c r="I32" s="39"/>
      <c r="J32" s="40"/>
      <c r="K32" s="40"/>
      <c r="L32" s="38"/>
      <c r="M32" s="40"/>
      <c r="N32" s="13"/>
      <c r="O32" s="16"/>
    </row>
    <row r="33" spans="1:15" ht="14.45">
      <c r="A33" s="32">
        <v>30</v>
      </c>
      <c r="B33" s="43" t="s">
        <v>33</v>
      </c>
      <c r="C33" s="18"/>
      <c r="D33" s="18"/>
      <c r="E33" s="15"/>
      <c r="F33" s="44"/>
      <c r="G33" s="33" t="s">
        <v>34</v>
      </c>
      <c r="H33" s="84"/>
      <c r="I33" s="45"/>
      <c r="J33" s="74">
        <f>(D17+D18+D19)*H33</f>
        <v>0</v>
      </c>
      <c r="K33" s="76">
        <f>Décompte!K5</f>
        <v>0</v>
      </c>
      <c r="L33" s="34">
        <v>40</v>
      </c>
      <c r="M33" s="83">
        <f>($D$17+$D$18+$D$19)*L33</f>
        <v>1280</v>
      </c>
      <c r="N33" s="13"/>
      <c r="O33" s="16"/>
    </row>
    <row r="34" spans="1:15" ht="14.45">
      <c r="A34" s="32">
        <v>31</v>
      </c>
      <c r="B34" s="18" t="s">
        <v>35</v>
      </c>
      <c r="C34" s="18"/>
      <c r="D34" s="18"/>
      <c r="E34" s="15"/>
      <c r="F34" s="44"/>
      <c r="G34" s="33" t="s">
        <v>36</v>
      </c>
      <c r="H34" s="84"/>
      <c r="I34" s="45"/>
      <c r="J34" s="74">
        <f>H34</f>
        <v>0</v>
      </c>
      <c r="K34" s="76">
        <f>Décompte!K6</f>
        <v>0</v>
      </c>
      <c r="L34" s="34">
        <v>100</v>
      </c>
      <c r="M34" s="83">
        <f>L34</f>
        <v>100</v>
      </c>
      <c r="N34" s="13"/>
      <c r="O34" s="16"/>
    </row>
    <row r="35" spans="1:15" ht="4.1500000000000004" customHeight="1">
      <c r="A35" s="54"/>
      <c r="B35" s="55"/>
      <c r="C35" s="55"/>
      <c r="D35" s="55"/>
      <c r="E35" s="55"/>
      <c r="F35" s="55"/>
      <c r="G35" s="37"/>
      <c r="H35" s="38"/>
      <c r="I35" s="39"/>
      <c r="J35" s="40"/>
      <c r="K35" s="40"/>
      <c r="L35" s="13"/>
      <c r="M35" s="40"/>
      <c r="N35" s="13"/>
      <c r="O35" s="16"/>
    </row>
    <row r="36" spans="1:15" ht="14.45">
      <c r="A36" s="32">
        <v>40</v>
      </c>
      <c r="B36" s="18" t="s">
        <v>37</v>
      </c>
      <c r="C36" s="18"/>
      <c r="D36" s="18"/>
      <c r="E36" s="15"/>
      <c r="F36" s="27"/>
      <c r="G36" s="123" t="s">
        <v>38</v>
      </c>
      <c r="H36" s="123"/>
      <c r="I36" s="39"/>
      <c r="J36" s="73"/>
      <c r="K36" s="76">
        <f>Décompte!K7</f>
        <v>0</v>
      </c>
      <c r="L36" s="13"/>
      <c r="M36" s="82"/>
      <c r="N36" s="13"/>
      <c r="O36" s="16"/>
    </row>
    <row r="37" spans="1:15" ht="14.45">
      <c r="A37" s="36"/>
      <c r="B37" s="27"/>
      <c r="C37" s="27"/>
      <c r="D37" s="27"/>
      <c r="E37" s="27"/>
      <c r="F37" s="27"/>
      <c r="G37" s="37"/>
      <c r="H37" s="38"/>
      <c r="I37" s="39"/>
      <c r="J37" s="40"/>
      <c r="K37" s="40"/>
      <c r="L37" s="13"/>
      <c r="M37" s="40"/>
      <c r="N37" s="13"/>
      <c r="O37" s="16"/>
    </row>
    <row r="38" spans="1:15" ht="14.45">
      <c r="A38" s="46" t="s">
        <v>39</v>
      </c>
      <c r="B38" s="13"/>
      <c r="C38" s="27"/>
      <c r="D38" s="27"/>
      <c r="E38" s="27"/>
      <c r="F38" s="27"/>
      <c r="G38" s="37"/>
      <c r="H38" s="38"/>
      <c r="I38" s="39"/>
      <c r="J38" s="40"/>
      <c r="K38" s="40"/>
      <c r="L38" s="13"/>
      <c r="M38" s="40"/>
      <c r="N38" s="13"/>
      <c r="O38" s="16"/>
    </row>
    <row r="39" spans="1:15" ht="14.45">
      <c r="A39" s="32">
        <v>50</v>
      </c>
      <c r="B39" s="18" t="s">
        <v>40</v>
      </c>
      <c r="C39" s="18"/>
      <c r="D39" s="18"/>
      <c r="E39" s="15"/>
      <c r="F39" s="44"/>
      <c r="G39" s="33" t="s">
        <v>36</v>
      </c>
      <c r="H39" s="84"/>
      <c r="I39" s="45"/>
      <c r="J39" s="74">
        <f>H39</f>
        <v>0</v>
      </c>
      <c r="K39" s="76">
        <f>Décompte!K8</f>
        <v>0</v>
      </c>
      <c r="L39" s="34">
        <v>150</v>
      </c>
      <c r="M39" s="83">
        <f>L39</f>
        <v>150</v>
      </c>
      <c r="N39" s="13"/>
      <c r="O39" s="16"/>
    </row>
    <row r="40" spans="1:15" ht="14.45">
      <c r="A40" s="47">
        <v>51</v>
      </c>
      <c r="B40" s="48" t="s">
        <v>41</v>
      </c>
      <c r="C40" s="48"/>
      <c r="D40" s="48"/>
      <c r="E40" s="49"/>
      <c r="F40" s="44"/>
      <c r="G40" s="33" t="s">
        <v>36</v>
      </c>
      <c r="H40" s="84"/>
      <c r="I40" s="39"/>
      <c r="J40" s="73">
        <f>H40</f>
        <v>0</v>
      </c>
      <c r="K40" s="76">
        <f>Décompte!K9</f>
        <v>0</v>
      </c>
      <c r="L40" s="34">
        <v>250</v>
      </c>
      <c r="M40" s="82">
        <f>L40</f>
        <v>250</v>
      </c>
      <c r="N40" s="13"/>
      <c r="O40" s="16"/>
    </row>
    <row r="41" spans="1:15" ht="14.45">
      <c r="A41" s="47">
        <v>60</v>
      </c>
      <c r="B41" s="48" t="s">
        <v>42</v>
      </c>
      <c r="C41" s="48"/>
      <c r="D41" s="48"/>
      <c r="E41" s="49"/>
      <c r="F41" s="44"/>
      <c r="G41" s="33" t="s">
        <v>36</v>
      </c>
      <c r="H41" s="84"/>
      <c r="I41" s="39"/>
      <c r="J41" s="73">
        <f>H41</f>
        <v>0</v>
      </c>
      <c r="K41" s="76">
        <f>Décompte!K10</f>
        <v>0</v>
      </c>
      <c r="L41" s="34">
        <v>100</v>
      </c>
      <c r="M41" s="82">
        <f>L41</f>
        <v>100</v>
      </c>
      <c r="N41" s="13"/>
      <c r="O41" s="16"/>
    </row>
    <row r="42" spans="1:15" ht="14.45">
      <c r="A42" s="50">
        <v>70</v>
      </c>
      <c r="B42" s="51" t="s">
        <v>43</v>
      </c>
      <c r="C42" s="51"/>
      <c r="D42" s="51"/>
      <c r="E42" s="52"/>
      <c r="F42" s="53"/>
      <c r="G42" s="33" t="s">
        <v>44</v>
      </c>
      <c r="H42" s="84"/>
      <c r="I42" s="39"/>
      <c r="J42" s="73">
        <f>(D18+D19)*H42</f>
        <v>0</v>
      </c>
      <c r="K42" s="76">
        <f>Décompte!K11</f>
        <v>0</v>
      </c>
      <c r="L42" s="34">
        <v>25</v>
      </c>
      <c r="M42" s="82">
        <f>($D$18+$D$19)*L42</f>
        <v>200</v>
      </c>
      <c r="N42" s="13"/>
      <c r="O42" s="16"/>
    </row>
    <row r="43" spans="1:15" ht="14.45">
      <c r="A43" s="54"/>
      <c r="B43" s="55"/>
      <c r="C43" s="55"/>
      <c r="D43" s="55"/>
      <c r="E43" s="55"/>
      <c r="F43" s="55"/>
      <c r="G43" s="37"/>
      <c r="H43" s="38"/>
      <c r="I43" s="39"/>
      <c r="J43" s="40"/>
      <c r="K43" s="40"/>
      <c r="L43" s="38"/>
      <c r="M43" s="40"/>
      <c r="N43" s="13"/>
      <c r="O43" s="16"/>
    </row>
    <row r="44" spans="1:15" ht="14.45">
      <c r="A44" s="46" t="s">
        <v>45</v>
      </c>
      <c r="B44" s="13"/>
      <c r="C44" s="27"/>
      <c r="D44" s="27"/>
      <c r="E44" s="27"/>
      <c r="F44" s="27"/>
      <c r="G44" s="37"/>
      <c r="H44" s="38"/>
      <c r="I44" s="39"/>
      <c r="J44" s="40"/>
      <c r="K44" s="40"/>
      <c r="L44" s="38"/>
      <c r="M44" s="40"/>
      <c r="N44" s="13"/>
      <c r="O44" s="16"/>
    </row>
    <row r="45" spans="1:15" ht="14.45">
      <c r="A45" s="32">
        <v>80</v>
      </c>
      <c r="B45" s="18" t="s">
        <v>46</v>
      </c>
      <c r="C45" s="18"/>
      <c r="D45" s="18"/>
      <c r="E45" s="15"/>
      <c r="F45" s="27"/>
      <c r="G45" s="81" t="s">
        <v>47</v>
      </c>
      <c r="H45" s="38"/>
      <c r="I45" s="35"/>
      <c r="J45" s="74"/>
      <c r="K45" s="76">
        <f>Décompte!K12</f>
        <v>0</v>
      </c>
      <c r="L45" s="34"/>
      <c r="M45" s="83"/>
      <c r="N45" s="13"/>
      <c r="O45" s="16"/>
    </row>
    <row r="46" spans="1:15" ht="14.45">
      <c r="A46" s="56">
        <v>81</v>
      </c>
      <c r="B46" s="57" t="s">
        <v>48</v>
      </c>
      <c r="C46" s="57"/>
      <c r="D46" s="57"/>
      <c r="E46" s="58"/>
      <c r="F46" s="53"/>
      <c r="G46" s="33" t="s">
        <v>49</v>
      </c>
      <c r="H46" s="84"/>
      <c r="I46" s="39"/>
      <c r="J46" s="73">
        <f>D20*H46</f>
        <v>0</v>
      </c>
      <c r="K46" s="76">
        <f>Décompte!K13</f>
        <v>0</v>
      </c>
      <c r="L46" s="34">
        <v>80</v>
      </c>
      <c r="M46" s="82">
        <f>$D$20*L46</f>
        <v>80</v>
      </c>
      <c r="N46" s="13"/>
      <c r="O46" s="16"/>
    </row>
    <row r="47" spans="1:15" ht="14.45">
      <c r="A47" s="50">
        <v>82</v>
      </c>
      <c r="B47" s="51" t="s">
        <v>50</v>
      </c>
      <c r="C47" s="51"/>
      <c r="D47" s="51"/>
      <c r="E47" s="52"/>
      <c r="F47" s="53"/>
      <c r="G47" s="33" t="s">
        <v>51</v>
      </c>
      <c r="H47" s="84"/>
      <c r="I47" s="39"/>
      <c r="J47" s="73">
        <f>D18*H47</f>
        <v>0</v>
      </c>
      <c r="K47" s="76">
        <f>Décompte!K14</f>
        <v>0</v>
      </c>
      <c r="L47" s="34">
        <v>300</v>
      </c>
      <c r="M47" s="82">
        <f>$D$18*L47</f>
        <v>1800</v>
      </c>
      <c r="N47" s="13"/>
      <c r="O47" s="16"/>
    </row>
    <row r="48" spans="1:15" ht="14.45" customHeight="1">
      <c r="A48" s="50">
        <v>83</v>
      </c>
      <c r="B48" s="124" t="s">
        <v>52</v>
      </c>
      <c r="C48" s="124"/>
      <c r="D48" s="124"/>
      <c r="E48" s="125"/>
      <c r="F48" s="53"/>
      <c r="G48" s="33" t="s">
        <v>53</v>
      </c>
      <c r="H48" s="84"/>
      <c r="I48" s="39"/>
      <c r="J48" s="73">
        <f>D18*H48*D23</f>
        <v>0</v>
      </c>
      <c r="K48" s="76">
        <f>Décompte!K15</f>
        <v>0</v>
      </c>
      <c r="L48" s="34">
        <v>40</v>
      </c>
      <c r="M48" s="82">
        <f>$D$18*$D$23*L48</f>
        <v>480</v>
      </c>
      <c r="N48" s="13"/>
      <c r="O48" s="16"/>
    </row>
    <row r="49" spans="1:15" ht="14.45">
      <c r="A49" s="50">
        <v>84</v>
      </c>
      <c r="B49" s="51" t="s">
        <v>54</v>
      </c>
      <c r="C49" s="51"/>
      <c r="D49" s="51"/>
      <c r="E49" s="52"/>
      <c r="F49" s="53"/>
      <c r="G49" s="33" t="s">
        <v>55</v>
      </c>
      <c r="H49" s="84"/>
      <c r="I49" s="39"/>
      <c r="J49" s="73">
        <f>D19*D23*H49</f>
        <v>0</v>
      </c>
      <c r="K49" s="76">
        <f>Décompte!K16</f>
        <v>0</v>
      </c>
      <c r="L49" s="34">
        <v>40</v>
      </c>
      <c r="M49" s="82">
        <f>$D$19*$D$23*L49</f>
        <v>160</v>
      </c>
      <c r="N49" s="13"/>
      <c r="O49" s="16"/>
    </row>
    <row r="50" spans="1:15" ht="14.45">
      <c r="A50" s="56">
        <v>85</v>
      </c>
      <c r="B50" s="57" t="s">
        <v>56</v>
      </c>
      <c r="C50" s="57"/>
      <c r="D50" s="57"/>
      <c r="E50" s="58"/>
      <c r="F50" s="53"/>
      <c r="G50" s="33" t="s">
        <v>57</v>
      </c>
      <c r="H50" s="84"/>
      <c r="I50" s="39"/>
      <c r="J50" s="73">
        <f>D19*H50</f>
        <v>0</v>
      </c>
      <c r="K50" s="76">
        <f>Décompte!K17</f>
        <v>0</v>
      </c>
      <c r="L50" s="34">
        <v>40</v>
      </c>
      <c r="M50" s="82">
        <f>$D$19*L50</f>
        <v>80</v>
      </c>
      <c r="N50" s="13"/>
      <c r="O50" s="16"/>
    </row>
    <row r="51" spans="1:15" ht="4.1500000000000004" customHeight="1">
      <c r="A51" s="54"/>
      <c r="B51" s="55"/>
      <c r="C51" s="55"/>
      <c r="D51" s="55"/>
      <c r="E51" s="55"/>
      <c r="F51" s="55"/>
      <c r="G51" s="37"/>
      <c r="H51" s="38"/>
      <c r="I51" s="39"/>
      <c r="J51" s="40"/>
      <c r="K51" s="40"/>
      <c r="L51" s="13"/>
      <c r="M51" s="13"/>
      <c r="N51" s="13"/>
      <c r="O51" s="16"/>
    </row>
    <row r="52" spans="1:15" ht="14.45">
      <c r="A52" s="56">
        <v>90</v>
      </c>
      <c r="B52" s="57" t="s">
        <v>58</v>
      </c>
      <c r="C52" s="57"/>
      <c r="D52" s="57"/>
      <c r="E52" s="58"/>
      <c r="F52" s="55"/>
      <c r="G52" s="123" t="s">
        <v>59</v>
      </c>
      <c r="H52" s="123"/>
      <c r="I52" s="39"/>
      <c r="J52" s="73"/>
      <c r="K52" s="76">
        <f>Décompte!K18</f>
        <v>0</v>
      </c>
      <c r="L52" s="13"/>
      <c r="M52" s="13"/>
      <c r="N52" s="13"/>
      <c r="O52" s="16"/>
    </row>
    <row r="53" spans="1:15" ht="14.45" thickBot="1">
      <c r="A53" s="59"/>
      <c r="B53" s="59"/>
      <c r="H53" s="60"/>
      <c r="I53" s="60"/>
      <c r="J53" s="41"/>
      <c r="K53" s="42"/>
    </row>
    <row r="54" spans="1:15" ht="15" thickTop="1" thickBot="1">
      <c r="A54" s="126" t="s">
        <v>60</v>
      </c>
      <c r="B54" s="126"/>
      <c r="C54" s="126"/>
      <c r="D54" s="126"/>
      <c r="E54" s="126"/>
      <c r="F54" s="61"/>
      <c r="G54" s="62"/>
      <c r="H54" s="23"/>
      <c r="I54" s="23"/>
      <c r="J54" s="77">
        <f>SUM(J29+J31+J33+J34+J36+J39+J40+J41+J42+J45+J46+J47+J48+J49+J50+J52)</f>
        <v>0</v>
      </c>
      <c r="K54" s="77">
        <f>SUM(K29+K31+K33+K34+K36+K39+K40+K41+K42+K45+K46+K47+K48+K49+K50+K52)</f>
        <v>0</v>
      </c>
      <c r="L54" s="11"/>
      <c r="M54" s="77">
        <f>SUM(M29+M31+M33+M34+M36+M39+M40+M41+M42+M45+M46+M47+M48+M49+M50+M52)</f>
        <v>11368</v>
      </c>
      <c r="N54" s="11"/>
      <c r="O54" s="11"/>
    </row>
    <row r="55" spans="1:15" ht="5.25" customHeight="1" thickTop="1">
      <c r="A55" s="80"/>
      <c r="B55" s="80"/>
      <c r="C55" s="80"/>
      <c r="D55" s="80"/>
      <c r="E55" s="80"/>
      <c r="F55" s="61"/>
      <c r="G55" s="62"/>
      <c r="H55" s="23"/>
      <c r="I55" s="23"/>
      <c r="J55" s="63"/>
      <c r="K55" s="40"/>
      <c r="L55" s="11"/>
      <c r="N55" s="11"/>
      <c r="O55" s="11"/>
    </row>
    <row r="56" spans="1:15" ht="14.45">
      <c r="A56" s="79" t="s">
        <v>61</v>
      </c>
      <c r="B56" s="18"/>
      <c r="C56" s="18"/>
      <c r="D56" s="18"/>
      <c r="E56" s="15"/>
      <c r="F56" s="27"/>
      <c r="G56" s="39"/>
      <c r="H56" s="16"/>
      <c r="I56" s="16"/>
      <c r="J56" s="73">
        <f>J29</f>
        <v>0</v>
      </c>
      <c r="K56" s="76">
        <f>K29</f>
        <v>0</v>
      </c>
      <c r="L56" s="11"/>
      <c r="N56" s="11"/>
      <c r="O56" s="11"/>
    </row>
    <row r="57" spans="1:15" ht="5.25" customHeight="1">
      <c r="A57" s="80"/>
      <c r="B57" s="80"/>
      <c r="C57" s="80"/>
      <c r="D57" s="80"/>
      <c r="E57" s="80"/>
      <c r="F57" s="61"/>
      <c r="G57" s="62"/>
      <c r="H57" s="23"/>
      <c r="I57" s="23"/>
      <c r="J57" s="63"/>
      <c r="K57" s="40"/>
      <c r="L57" s="11"/>
      <c r="M57" s="11"/>
      <c r="N57" s="11"/>
      <c r="O57" s="11"/>
    </row>
    <row r="58" spans="1:15" ht="14.45" customHeight="1">
      <c r="A58" s="79" t="s">
        <v>62</v>
      </c>
      <c r="B58" s="18"/>
      <c r="C58" s="18"/>
      <c r="D58" s="18"/>
      <c r="E58" s="15"/>
      <c r="H58" s="60"/>
      <c r="I58" s="60"/>
      <c r="J58" s="73"/>
      <c r="K58" s="76"/>
    </row>
    <row r="59" spans="1:15" ht="5.25" customHeight="1">
      <c r="A59" s="80"/>
      <c r="B59" s="80"/>
      <c r="C59" s="80"/>
      <c r="D59" s="80"/>
      <c r="E59" s="80"/>
      <c r="F59" s="61"/>
      <c r="G59" s="62"/>
      <c r="H59" s="23"/>
      <c r="I59" s="23"/>
      <c r="J59" s="63"/>
      <c r="K59" s="40"/>
      <c r="L59" s="11"/>
      <c r="M59" s="11"/>
      <c r="N59" s="11"/>
      <c r="O59" s="11"/>
    </row>
    <row r="60" spans="1:15">
      <c r="A60" s="79" t="s">
        <v>63</v>
      </c>
      <c r="B60" s="18"/>
      <c r="C60" s="18"/>
      <c r="D60" s="18"/>
      <c r="E60" s="15"/>
      <c r="H60" s="60"/>
      <c r="I60" s="60"/>
      <c r="J60" s="75">
        <f>SUM(J29+J31+J33+J34+J36+J39+J40+J41+J42)</f>
        <v>0</v>
      </c>
      <c r="K60" s="76">
        <f>K29+K31+K33+K34+K36+K39+K40+K41+K42</f>
        <v>0</v>
      </c>
    </row>
    <row r="61" spans="1:15" ht="5.25" customHeight="1">
      <c r="A61" s="80"/>
      <c r="B61" s="80"/>
      <c r="C61" s="80"/>
      <c r="D61" s="80"/>
      <c r="E61" s="80"/>
      <c r="F61" s="61"/>
      <c r="G61" s="62"/>
      <c r="H61" s="23"/>
      <c r="I61" s="23"/>
      <c r="J61" s="63"/>
      <c r="K61" s="40"/>
      <c r="L61" s="11"/>
      <c r="M61" s="11"/>
      <c r="N61" s="11"/>
      <c r="O61" s="11"/>
    </row>
    <row r="62" spans="1:15">
      <c r="A62" s="79" t="s">
        <v>64</v>
      </c>
      <c r="B62" s="18"/>
      <c r="C62" s="18"/>
      <c r="D62" s="18"/>
      <c r="E62" s="15"/>
      <c r="H62" s="60"/>
      <c r="I62" s="60"/>
      <c r="J62" s="73">
        <f>SUM(J45+J46+J47+J48+J49+J50+J52)</f>
        <v>0</v>
      </c>
      <c r="K62" s="76">
        <f>K45+K46+K47+K48+K49+K50+K52</f>
        <v>0</v>
      </c>
    </row>
    <row r="63" spans="1:15" ht="5.25" customHeight="1">
      <c r="A63" s="80"/>
      <c r="B63" s="80"/>
      <c r="C63" s="80"/>
      <c r="D63" s="80"/>
      <c r="E63" s="80"/>
      <c r="F63" s="61"/>
      <c r="G63" s="62"/>
      <c r="H63" s="23"/>
      <c r="I63" s="23"/>
      <c r="J63" s="63"/>
      <c r="K63" s="40"/>
      <c r="L63" s="11"/>
      <c r="M63" s="11"/>
      <c r="N63" s="11"/>
      <c r="O63" s="11"/>
    </row>
    <row r="64" spans="1:15">
      <c r="A64" s="79" t="s">
        <v>65</v>
      </c>
      <c r="B64" s="18"/>
      <c r="C64" s="18"/>
      <c r="D64" s="18"/>
      <c r="E64" s="15"/>
      <c r="H64" s="60"/>
      <c r="I64" s="60"/>
      <c r="J64" s="73">
        <f>J54-J58</f>
        <v>0</v>
      </c>
      <c r="K64" s="76">
        <f>K54-K58</f>
        <v>0</v>
      </c>
    </row>
    <row r="65" spans="1:15" ht="5.25" customHeight="1">
      <c r="A65" s="80"/>
      <c r="B65" s="80"/>
      <c r="C65" s="80"/>
      <c r="D65" s="80"/>
      <c r="E65" s="80"/>
      <c r="F65" s="61"/>
      <c r="G65" s="62"/>
      <c r="H65" s="23"/>
      <c r="I65" s="23"/>
      <c r="J65" s="63"/>
      <c r="K65" s="40"/>
      <c r="L65" s="11"/>
      <c r="M65" s="11"/>
      <c r="N65" s="11"/>
      <c r="O65" s="11"/>
    </row>
    <row r="66" spans="1:15" ht="14.45">
      <c r="A66" s="112" t="s">
        <v>66</v>
      </c>
      <c r="B66" s="112"/>
      <c r="C66" s="112"/>
      <c r="D66" s="112"/>
      <c r="E66" s="112"/>
      <c r="F66" s="27"/>
      <c r="G66" s="39"/>
      <c r="H66" s="16"/>
      <c r="I66" s="16"/>
      <c r="J66" s="73">
        <f>ROUND((J54-J56-J58)*0.75, -1)</f>
        <v>0</v>
      </c>
      <c r="K66" s="76"/>
      <c r="L66" s="11"/>
      <c r="M66" s="11"/>
      <c r="N66" s="11"/>
      <c r="O66" s="11"/>
    </row>
    <row r="67" spans="1:15" ht="5.25" customHeight="1">
      <c r="A67" s="80"/>
      <c r="B67" s="80"/>
      <c r="C67" s="80"/>
      <c r="D67" s="80"/>
      <c r="E67" s="80"/>
      <c r="F67" s="61"/>
      <c r="G67" s="62"/>
      <c r="H67" s="23"/>
      <c r="I67" s="23"/>
      <c r="J67" s="63"/>
      <c r="K67" s="40"/>
      <c r="L67" s="11"/>
      <c r="M67" s="11"/>
      <c r="N67" s="11"/>
      <c r="O67" s="11"/>
    </row>
    <row r="68" spans="1:15">
      <c r="A68" s="113" t="s">
        <v>67</v>
      </c>
      <c r="B68" s="114"/>
      <c r="C68" s="114"/>
      <c r="D68" s="114"/>
      <c r="E68" s="115"/>
      <c r="H68" s="60"/>
      <c r="I68" s="60"/>
      <c r="J68" s="41"/>
      <c r="K68" s="78">
        <f>K54-K56-K58-K66</f>
        <v>0</v>
      </c>
    </row>
    <row r="69" spans="1:15">
      <c r="A69" s="64"/>
      <c r="B69" s="64"/>
      <c r="C69" s="64"/>
      <c r="D69" s="64"/>
      <c r="E69" s="64"/>
      <c r="H69" s="60"/>
      <c r="I69" s="60"/>
      <c r="J69" s="41"/>
      <c r="K69" s="42"/>
    </row>
    <row r="70" spans="1:15">
      <c r="A70" s="59"/>
      <c r="B70" s="59"/>
      <c r="D70" s="59" t="s">
        <v>68</v>
      </c>
      <c r="G70" t="s">
        <v>69</v>
      </c>
      <c r="I70" s="60"/>
      <c r="J70" t="s">
        <v>70</v>
      </c>
    </row>
    <row r="71" spans="1:15">
      <c r="A71" s="59" t="s">
        <v>71</v>
      </c>
      <c r="B71" s="59"/>
      <c r="D71" s="65"/>
      <c r="E71" s="65"/>
      <c r="F71" s="60"/>
      <c r="G71" s="65"/>
      <c r="H71" s="66"/>
      <c r="I71" s="60"/>
      <c r="J71" s="66"/>
      <c r="K71" s="67"/>
    </row>
    <row r="72" spans="1:15" ht="47.45" customHeight="1">
      <c r="A72" s="59" t="s">
        <v>72</v>
      </c>
      <c r="B72" s="59"/>
      <c r="D72" s="65"/>
      <c r="E72" s="65"/>
      <c r="F72" s="60"/>
      <c r="G72" s="65"/>
      <c r="H72" s="66"/>
      <c r="I72" s="60"/>
      <c r="J72" s="66"/>
      <c r="K72" s="67"/>
    </row>
    <row r="75" spans="1:15" ht="13.9" customHeight="1">
      <c r="A75" s="116" t="s">
        <v>73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8"/>
    </row>
    <row r="76" spans="1:15" ht="13.9" customHeight="1">
      <c r="A76" s="119"/>
      <c r="B76" s="120"/>
      <c r="C76" s="120"/>
      <c r="D76" s="120"/>
      <c r="E76" s="120"/>
      <c r="F76" s="120"/>
      <c r="G76" s="120"/>
      <c r="H76" s="120"/>
      <c r="I76" s="120"/>
      <c r="J76" s="120"/>
      <c r="K76" s="121"/>
    </row>
  </sheetData>
  <mergeCells count="26">
    <mergeCell ref="A66:E66"/>
    <mergeCell ref="A68:E68"/>
    <mergeCell ref="A75:K76"/>
    <mergeCell ref="G24:H24"/>
    <mergeCell ref="G36:H36"/>
    <mergeCell ref="B48:E48"/>
    <mergeCell ref="G52:H52"/>
    <mergeCell ref="A54:E54"/>
    <mergeCell ref="B26:E27"/>
    <mergeCell ref="G25:H27"/>
    <mergeCell ref="D11:K11"/>
    <mergeCell ref="D12:K12"/>
    <mergeCell ref="A17:C17"/>
    <mergeCell ref="A18:C18"/>
    <mergeCell ref="A19:C19"/>
    <mergeCell ref="A21:C21"/>
    <mergeCell ref="A22:C22"/>
    <mergeCell ref="A23:C23"/>
    <mergeCell ref="G17:K22"/>
    <mergeCell ref="G23:K23"/>
    <mergeCell ref="D10:K10"/>
    <mergeCell ref="A1:K1"/>
    <mergeCell ref="H4:K4"/>
    <mergeCell ref="D6:E6"/>
    <mergeCell ref="D7:E7"/>
    <mergeCell ref="D8:K8"/>
  </mergeCells>
  <hyperlinks>
    <hyperlink ref="G23" r:id="rId1" display="https://pfadi.swiss/fr/publications-telechargements/downloads/?search=f%C3%A9d%C3%A9raux" xr:uid="{48E1E7B8-F43E-4622-9819-98144759C6E9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FF4E-CBA7-460C-9C6F-9836BC06A61D}">
  <dimension ref="A1:O76"/>
  <sheetViews>
    <sheetView view="pageLayout" topLeftCell="A17" zoomScale="115" zoomScaleNormal="100" zoomScalePageLayoutView="115" workbookViewId="0">
      <selection activeCell="B49" sqref="B49"/>
    </sheetView>
  </sheetViews>
  <sheetFormatPr defaultColWidth="8.7109375" defaultRowHeight="13.9"/>
  <cols>
    <col min="1" max="1" width="4.28515625" customWidth="1"/>
    <col min="2" max="2" width="10.140625" customWidth="1"/>
    <col min="3" max="3" width="17.140625" customWidth="1"/>
    <col min="4" max="5" width="15.28515625" customWidth="1"/>
    <col min="6" max="6" width="1" customWidth="1"/>
    <col min="7" max="7" width="18.28515625" customWidth="1"/>
    <col min="8" max="8" width="11.85546875" customWidth="1"/>
    <col min="9" max="9" width="3.140625" customWidth="1"/>
    <col min="10" max="10" width="18.7109375" customWidth="1"/>
    <col min="11" max="11" width="15.42578125" style="8" customWidth="1"/>
    <col min="12" max="256" width="11.42578125" customWidth="1"/>
  </cols>
  <sheetData>
    <row r="1" spans="1:13" ht="17.4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ht="3" customHeight="1" thickBot="1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ht="19.149999999999999" customHeight="1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>
      <c r="A4" s="9" t="s">
        <v>1</v>
      </c>
      <c r="B4" s="9"/>
      <c r="C4" s="9"/>
      <c r="D4" s="9"/>
      <c r="E4" s="9"/>
      <c r="F4" s="9"/>
      <c r="G4" s="9"/>
      <c r="H4" s="96" t="s">
        <v>74</v>
      </c>
      <c r="I4" s="96"/>
      <c r="J4" s="96"/>
      <c r="K4" s="96"/>
      <c r="L4" s="9"/>
      <c r="M4" s="9"/>
    </row>
    <row r="5" spans="1:13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>
      <c r="A6" s="14" t="s">
        <v>3</v>
      </c>
      <c r="B6" s="14"/>
      <c r="C6" s="14"/>
      <c r="D6" s="92" t="s">
        <v>75</v>
      </c>
      <c r="E6" s="94"/>
      <c r="F6" s="13"/>
      <c r="G6" s="13"/>
      <c r="H6" s="16"/>
      <c r="I6" s="16"/>
      <c r="J6" s="16"/>
      <c r="K6" s="13"/>
      <c r="L6" s="13"/>
      <c r="M6" s="17"/>
    </row>
    <row r="7" spans="1:13">
      <c r="A7" s="14" t="s">
        <v>5</v>
      </c>
      <c r="B7" s="14"/>
      <c r="C7" s="14"/>
      <c r="D7" s="92" t="s">
        <v>76</v>
      </c>
      <c r="E7" s="94"/>
      <c r="F7" s="13"/>
      <c r="G7" s="13"/>
      <c r="H7" s="16"/>
      <c r="I7" s="16"/>
      <c r="J7" s="16"/>
      <c r="K7" s="13"/>
      <c r="L7" s="13"/>
      <c r="M7" s="17"/>
    </row>
    <row r="8" spans="1:13">
      <c r="A8" s="14" t="s">
        <v>7</v>
      </c>
      <c r="B8" s="14"/>
      <c r="C8" s="14"/>
      <c r="D8" s="97"/>
      <c r="E8" s="98"/>
      <c r="F8" s="98"/>
      <c r="G8" s="98"/>
      <c r="H8" s="98"/>
      <c r="I8" s="98"/>
      <c r="J8" s="98"/>
      <c r="K8" s="99"/>
      <c r="L8" s="13"/>
      <c r="M8" s="17"/>
    </row>
    <row r="9" spans="1:13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>
      <c r="A10" s="14" t="s">
        <v>8</v>
      </c>
      <c r="B10" s="14"/>
      <c r="C10" s="14"/>
      <c r="D10" s="92"/>
      <c r="E10" s="93"/>
      <c r="F10" s="93"/>
      <c r="G10" s="93"/>
      <c r="H10" s="93"/>
      <c r="I10" s="93"/>
      <c r="J10" s="93"/>
      <c r="K10" s="94"/>
      <c r="L10" s="13"/>
      <c r="M10" s="17"/>
    </row>
    <row r="11" spans="1:13">
      <c r="A11" s="14" t="s">
        <v>9</v>
      </c>
      <c r="B11" s="14"/>
      <c r="C11" s="14"/>
      <c r="D11" s="92"/>
      <c r="E11" s="93"/>
      <c r="F11" s="93"/>
      <c r="G11" s="93"/>
      <c r="H11" s="93"/>
      <c r="I11" s="93"/>
      <c r="J11" s="93"/>
      <c r="K11" s="94"/>
      <c r="L11" s="13"/>
      <c r="M11" s="17"/>
    </row>
    <row r="12" spans="1:13">
      <c r="A12" s="14" t="s">
        <v>10</v>
      </c>
      <c r="B12" s="14"/>
      <c r="C12" s="14"/>
      <c r="D12" s="92"/>
      <c r="E12" s="93"/>
      <c r="F12" s="93"/>
      <c r="G12" s="93"/>
      <c r="H12" s="93"/>
      <c r="I12" s="93"/>
      <c r="J12" s="93"/>
      <c r="K12" s="94"/>
      <c r="L12" s="13"/>
      <c r="M12" s="17"/>
    </row>
    <row r="13" spans="1:13">
      <c r="A13" s="14"/>
      <c r="B13" s="14"/>
      <c r="C13" s="14"/>
      <c r="D13" s="13"/>
      <c r="E13" s="13"/>
      <c r="F13" s="13"/>
      <c r="G13" s="13"/>
      <c r="H13" s="16"/>
      <c r="I13" s="16"/>
      <c r="J13" s="16"/>
      <c r="K13" s="13"/>
      <c r="L13" s="13"/>
      <c r="M13" s="17"/>
    </row>
    <row r="14" spans="1:13" ht="14.45">
      <c r="A14" s="19"/>
      <c r="B14" s="19"/>
      <c r="C14" s="19"/>
      <c r="D14" s="20"/>
      <c r="E14" s="20"/>
      <c r="F14" s="20"/>
      <c r="G14" s="20"/>
      <c r="H14" s="21"/>
      <c r="I14" s="21"/>
      <c r="J14" s="21"/>
      <c r="K14" s="22"/>
      <c r="L14" s="20"/>
      <c r="M14" s="20"/>
    </row>
    <row r="15" spans="1:13">
      <c r="A15" s="9" t="s">
        <v>11</v>
      </c>
      <c r="B15" s="9"/>
      <c r="C15" s="9"/>
      <c r="D15" s="71" t="s">
        <v>12</v>
      </c>
      <c r="E15" s="69" t="s">
        <v>13</v>
      </c>
      <c r="F15" s="9"/>
      <c r="G15" s="9"/>
      <c r="H15" s="23"/>
      <c r="I15" s="23"/>
      <c r="J15" s="16"/>
      <c r="K15" s="13"/>
      <c r="L15" s="9"/>
      <c r="M15" s="9"/>
    </row>
    <row r="16" spans="1:13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" customHeight="1">
      <c r="A17" s="100" t="s">
        <v>14</v>
      </c>
      <c r="B17" s="101"/>
      <c r="C17" s="102"/>
      <c r="D17" s="70">
        <v>24</v>
      </c>
      <c r="E17" s="68"/>
      <c r="F17" s="13"/>
      <c r="G17" s="103" t="s">
        <v>15</v>
      </c>
      <c r="H17" s="104"/>
      <c r="I17" s="104"/>
      <c r="J17" s="104"/>
      <c r="K17" s="105"/>
      <c r="L17" s="13"/>
      <c r="M17" s="17"/>
      <c r="N17" s="13"/>
      <c r="O17" s="13"/>
    </row>
    <row r="18" spans="1:15">
      <c r="A18" s="100" t="s">
        <v>16</v>
      </c>
      <c r="B18" s="101"/>
      <c r="C18" s="102"/>
      <c r="D18" s="70">
        <v>6</v>
      </c>
      <c r="E18" s="68"/>
      <c r="F18" s="13"/>
      <c r="G18" s="106"/>
      <c r="H18" s="107"/>
      <c r="I18" s="107"/>
      <c r="J18" s="107"/>
      <c r="K18" s="108"/>
      <c r="L18" s="13"/>
      <c r="M18" s="13"/>
      <c r="N18" s="13"/>
      <c r="O18" s="13"/>
    </row>
    <row r="19" spans="1:15">
      <c r="A19" s="100" t="s">
        <v>17</v>
      </c>
      <c r="B19" s="101"/>
      <c r="C19" s="102"/>
      <c r="D19" s="70">
        <v>4</v>
      </c>
      <c r="E19" s="68"/>
      <c r="F19" s="13"/>
      <c r="G19" s="106"/>
      <c r="H19" s="107"/>
      <c r="I19" s="107"/>
      <c r="J19" s="107"/>
      <c r="K19" s="108"/>
      <c r="L19" s="13"/>
      <c r="M19" s="13"/>
      <c r="N19" s="13"/>
      <c r="O19" s="13"/>
    </row>
    <row r="20" spans="1:15">
      <c r="A20" s="24" t="s">
        <v>18</v>
      </c>
      <c r="B20" s="25"/>
      <c r="C20" s="26"/>
      <c r="D20" s="70">
        <v>1</v>
      </c>
      <c r="E20" s="68"/>
      <c r="F20" s="13"/>
      <c r="G20" s="106"/>
      <c r="H20" s="107"/>
      <c r="I20" s="107"/>
      <c r="J20" s="107"/>
      <c r="K20" s="108"/>
      <c r="L20" s="13"/>
      <c r="M20" s="13"/>
      <c r="N20" s="13"/>
      <c r="O20" s="13"/>
    </row>
    <row r="21" spans="1:15">
      <c r="A21" s="100" t="s">
        <v>19</v>
      </c>
      <c r="B21" s="101"/>
      <c r="C21" s="102"/>
      <c r="D21" s="70">
        <v>8</v>
      </c>
      <c r="E21" s="68"/>
      <c r="F21" s="13"/>
      <c r="G21" s="106"/>
      <c r="H21" s="107"/>
      <c r="I21" s="107"/>
      <c r="J21" s="107"/>
      <c r="K21" s="108"/>
      <c r="L21" s="13"/>
      <c r="M21" s="13"/>
      <c r="N21" s="13"/>
      <c r="O21" s="13"/>
    </row>
    <row r="22" spans="1:15">
      <c r="A22" s="100" t="s">
        <v>20</v>
      </c>
      <c r="B22" s="101"/>
      <c r="C22" s="102"/>
      <c r="D22" s="70">
        <v>7</v>
      </c>
      <c r="E22" s="68"/>
      <c r="F22" s="13"/>
      <c r="G22" s="106"/>
      <c r="H22" s="107"/>
      <c r="I22" s="107"/>
      <c r="J22" s="107"/>
      <c r="K22" s="108"/>
      <c r="L22" s="13"/>
      <c r="M22" s="13"/>
      <c r="N22" s="13"/>
      <c r="O22" s="13"/>
    </row>
    <row r="23" spans="1:15">
      <c r="A23" s="100" t="s">
        <v>21</v>
      </c>
      <c r="B23" s="101"/>
      <c r="C23" s="102"/>
      <c r="D23" s="70">
        <v>1</v>
      </c>
      <c r="E23" s="68"/>
      <c r="F23" s="13"/>
      <c r="G23" s="109" t="s">
        <v>22</v>
      </c>
      <c r="H23" s="110"/>
      <c r="I23" s="110"/>
      <c r="J23" s="110"/>
      <c r="K23" s="111"/>
      <c r="L23" s="13"/>
      <c r="M23" s="13"/>
      <c r="N23" s="13"/>
      <c r="O23" s="13"/>
    </row>
    <row r="24" spans="1:15">
      <c r="A24" s="14"/>
      <c r="B24" s="14"/>
      <c r="C24" s="14"/>
      <c r="D24" s="17"/>
      <c r="E24" s="17"/>
      <c r="F24" s="13"/>
      <c r="G24" s="122"/>
      <c r="H24" s="122"/>
      <c r="I24" s="27"/>
      <c r="J24" s="28"/>
      <c r="K24" s="13"/>
      <c r="L24" s="13"/>
      <c r="M24" s="13"/>
      <c r="O24" s="13"/>
    </row>
    <row r="25" spans="1:15">
      <c r="A25" s="9" t="s">
        <v>23</v>
      </c>
      <c r="B25" s="9"/>
      <c r="C25" s="9"/>
      <c r="D25" s="9"/>
      <c r="E25" s="9"/>
      <c r="F25" s="9"/>
      <c r="G25" s="128" t="s">
        <v>24</v>
      </c>
      <c r="H25" s="129"/>
      <c r="I25" s="29"/>
      <c r="J25" s="72" t="s">
        <v>12</v>
      </c>
      <c r="K25" s="69" t="s">
        <v>13</v>
      </c>
      <c r="L25" s="9" t="s">
        <v>25</v>
      </c>
      <c r="M25" s="9"/>
      <c r="N25" s="9"/>
      <c r="O25" s="9"/>
    </row>
    <row r="26" spans="1:15" ht="28.9" customHeight="1">
      <c r="A26" s="10"/>
      <c r="B26" s="127" t="s">
        <v>26</v>
      </c>
      <c r="C26" s="127"/>
      <c r="D26" s="127"/>
      <c r="E26" s="127"/>
      <c r="F26" s="11"/>
      <c r="G26" s="130"/>
      <c r="H26" s="131"/>
      <c r="I26" s="12"/>
      <c r="J26" s="12"/>
      <c r="K26" s="13"/>
      <c r="L26" s="30"/>
      <c r="M26" s="11"/>
      <c r="N26" s="11"/>
      <c r="O26" s="11"/>
    </row>
    <row r="27" spans="1:15" ht="27.6" customHeight="1">
      <c r="A27" s="10"/>
      <c r="B27" s="127"/>
      <c r="C27" s="127"/>
      <c r="D27" s="127"/>
      <c r="E27" s="127"/>
      <c r="F27" s="11"/>
      <c r="G27" s="132"/>
      <c r="H27" s="133"/>
      <c r="I27" s="12"/>
      <c r="J27" s="12"/>
      <c r="K27" s="13"/>
      <c r="L27" s="30"/>
      <c r="M27" s="11"/>
      <c r="N27" s="11"/>
      <c r="O27" s="11"/>
    </row>
    <row r="28" spans="1:15" ht="14.45">
      <c r="A28" s="31" t="s">
        <v>27</v>
      </c>
      <c r="B28" s="10"/>
      <c r="C28" s="11"/>
      <c r="D28" s="11"/>
      <c r="E28" s="11"/>
      <c r="F28" s="11"/>
      <c r="G28" s="86" t="s">
        <v>28</v>
      </c>
      <c r="H28" s="85" t="s">
        <v>29</v>
      </c>
      <c r="I28" s="12"/>
      <c r="J28" s="12"/>
      <c r="K28" s="13"/>
      <c r="L28" s="30"/>
      <c r="M28" s="11"/>
      <c r="N28" s="11"/>
      <c r="O28" s="11"/>
    </row>
    <row r="29" spans="1:15" ht="14.45">
      <c r="A29" s="32">
        <v>10</v>
      </c>
      <c r="B29" s="18" t="s">
        <v>30</v>
      </c>
      <c r="C29" s="18"/>
      <c r="D29" s="18"/>
      <c r="E29" s="15"/>
      <c r="F29" s="27"/>
      <c r="G29" s="33" t="s">
        <v>31</v>
      </c>
      <c r="H29" s="84"/>
      <c r="I29" s="35"/>
      <c r="J29" s="73">
        <f>(D17+D18+D19)*H29*D22</f>
        <v>0</v>
      </c>
      <c r="K29" s="76">
        <f>Décompte!K3</f>
        <v>0</v>
      </c>
      <c r="L29" s="34">
        <v>17</v>
      </c>
      <c r="M29" s="82">
        <f>($D$17+$D$18+$D$19)*L29*$D$22</f>
        <v>4046</v>
      </c>
      <c r="N29" s="13"/>
      <c r="O29" s="16"/>
    </row>
    <row r="30" spans="1:15" ht="4.1500000000000004" customHeight="1">
      <c r="A30" s="54"/>
      <c r="B30" s="55"/>
      <c r="C30" s="55"/>
      <c r="D30" s="55"/>
      <c r="E30" s="55"/>
      <c r="F30" s="55"/>
      <c r="G30" s="37"/>
      <c r="H30" s="38"/>
      <c r="I30" s="39"/>
      <c r="J30" s="40"/>
      <c r="K30" s="40"/>
      <c r="L30" s="38"/>
      <c r="M30" s="40"/>
      <c r="N30" s="13"/>
      <c r="O30" s="16"/>
    </row>
    <row r="31" spans="1:15" ht="14.45">
      <c r="A31" s="32">
        <v>20</v>
      </c>
      <c r="B31" s="18" t="s">
        <v>32</v>
      </c>
      <c r="C31" s="18"/>
      <c r="D31" s="18"/>
      <c r="E31" s="15"/>
      <c r="F31" s="27"/>
      <c r="G31" s="33" t="s">
        <v>31</v>
      </c>
      <c r="H31" s="84"/>
      <c r="I31" s="35"/>
      <c r="J31" s="73">
        <f>(D17+D18+D19)*H31*D21</f>
        <v>0</v>
      </c>
      <c r="K31" s="76">
        <f>Décompte!K4</f>
        <v>0</v>
      </c>
      <c r="L31" s="34">
        <v>10</v>
      </c>
      <c r="M31" s="82">
        <f>($D$17+$D$18+$D$19)*L31*$D$21</f>
        <v>2720</v>
      </c>
      <c r="N31" s="13"/>
      <c r="O31" s="16"/>
    </row>
    <row r="32" spans="1:15" ht="4.1500000000000004" customHeight="1">
      <c r="A32" s="54"/>
      <c r="B32" s="55"/>
      <c r="C32" s="55"/>
      <c r="D32" s="55"/>
      <c r="E32" s="55"/>
      <c r="F32" s="55"/>
      <c r="G32" s="37"/>
      <c r="H32" s="38"/>
      <c r="I32" s="39"/>
      <c r="J32" s="40"/>
      <c r="K32" s="40"/>
      <c r="L32" s="38"/>
      <c r="M32" s="40"/>
      <c r="N32" s="13"/>
      <c r="O32" s="16"/>
    </row>
    <row r="33" spans="1:15" ht="14.45">
      <c r="A33" s="32">
        <v>30</v>
      </c>
      <c r="B33" s="43" t="s">
        <v>77</v>
      </c>
      <c r="C33" s="18"/>
      <c r="D33" s="18"/>
      <c r="E33" s="15"/>
      <c r="F33" s="44"/>
      <c r="G33" s="33" t="s">
        <v>34</v>
      </c>
      <c r="H33" s="84"/>
      <c r="I33" s="45"/>
      <c r="J33" s="74">
        <f>(D17+D18+D19)*H33</f>
        <v>0</v>
      </c>
      <c r="K33" s="76">
        <f>Décompte!K5</f>
        <v>0</v>
      </c>
      <c r="L33" s="34">
        <v>50</v>
      </c>
      <c r="M33" s="83">
        <f>($D$17+$D$18+$D$19)*L33</f>
        <v>1700</v>
      </c>
      <c r="N33" s="13"/>
      <c r="O33" s="16"/>
    </row>
    <row r="34" spans="1:15" ht="14.45">
      <c r="A34" s="32">
        <v>31</v>
      </c>
      <c r="B34" s="18" t="s">
        <v>35</v>
      </c>
      <c r="C34" s="18"/>
      <c r="D34" s="18"/>
      <c r="E34" s="15"/>
      <c r="F34" s="44"/>
      <c r="G34" s="33" t="s">
        <v>36</v>
      </c>
      <c r="H34" s="84"/>
      <c r="I34" s="45"/>
      <c r="J34" s="74">
        <f>H34</f>
        <v>0</v>
      </c>
      <c r="K34" s="76">
        <f>Décompte!K6</f>
        <v>0</v>
      </c>
      <c r="L34" s="34">
        <v>100</v>
      </c>
      <c r="M34" s="83">
        <f>L34</f>
        <v>100</v>
      </c>
      <c r="N34" s="13"/>
      <c r="O34" s="16"/>
    </row>
    <row r="35" spans="1:15" ht="4.1500000000000004" customHeight="1">
      <c r="A35" s="54"/>
      <c r="B35" s="55"/>
      <c r="C35" s="55"/>
      <c r="D35" s="55"/>
      <c r="E35" s="55"/>
      <c r="F35" s="55"/>
      <c r="G35" s="37"/>
      <c r="H35" s="38"/>
      <c r="I35" s="39"/>
      <c r="J35" s="40"/>
      <c r="K35" s="40"/>
      <c r="L35" s="13"/>
      <c r="M35" s="40"/>
      <c r="N35" s="13"/>
      <c r="O35" s="16"/>
    </row>
    <row r="36" spans="1:15" ht="14.45">
      <c r="A36" s="32">
        <v>40</v>
      </c>
      <c r="B36" s="18" t="s">
        <v>37</v>
      </c>
      <c r="C36" s="18"/>
      <c r="D36" s="18"/>
      <c r="E36" s="15"/>
      <c r="F36" s="27"/>
      <c r="G36" s="123" t="s">
        <v>38</v>
      </c>
      <c r="H36" s="123"/>
      <c r="I36" s="39"/>
      <c r="J36" s="73"/>
      <c r="K36" s="76">
        <f>Décompte!K7</f>
        <v>0</v>
      </c>
      <c r="L36" s="13"/>
      <c r="M36" s="82"/>
      <c r="N36" s="13"/>
      <c r="O36" s="16"/>
    </row>
    <row r="37" spans="1:15" ht="14.45">
      <c r="A37" s="36"/>
      <c r="B37" s="27"/>
      <c r="C37" s="27"/>
      <c r="D37" s="27"/>
      <c r="E37" s="27"/>
      <c r="F37" s="27"/>
      <c r="G37" s="37"/>
      <c r="H37" s="38"/>
      <c r="I37" s="39"/>
      <c r="J37" s="40"/>
      <c r="K37" s="40"/>
      <c r="L37" s="13"/>
      <c r="M37" s="40"/>
      <c r="N37" s="13"/>
      <c r="O37" s="16"/>
    </row>
    <row r="38" spans="1:15" ht="14.45">
      <c r="A38" s="46" t="s">
        <v>39</v>
      </c>
      <c r="B38" s="13"/>
      <c r="C38" s="27"/>
      <c r="D38" s="27"/>
      <c r="E38" s="27"/>
      <c r="F38" s="27"/>
      <c r="G38" s="37"/>
      <c r="H38" s="38"/>
      <c r="I38" s="39"/>
      <c r="J38" s="40"/>
      <c r="K38" s="40"/>
      <c r="L38" s="13"/>
      <c r="M38" s="40"/>
      <c r="N38" s="13"/>
      <c r="O38" s="16"/>
    </row>
    <row r="39" spans="1:15" ht="14.45">
      <c r="A39" s="32">
        <v>50</v>
      </c>
      <c r="B39" s="18" t="s">
        <v>40</v>
      </c>
      <c r="C39" s="18"/>
      <c r="D39" s="18"/>
      <c r="E39" s="15"/>
      <c r="F39" s="44"/>
      <c r="G39" s="33" t="s">
        <v>36</v>
      </c>
      <c r="H39" s="84"/>
      <c r="I39" s="45"/>
      <c r="J39" s="74">
        <f>H39</f>
        <v>0</v>
      </c>
      <c r="K39" s="76">
        <f>Décompte!K8</f>
        <v>0</v>
      </c>
      <c r="L39" s="34">
        <v>150</v>
      </c>
      <c r="M39" s="83">
        <f>L39</f>
        <v>150</v>
      </c>
      <c r="N39" s="13"/>
      <c r="O39" s="16"/>
    </row>
    <row r="40" spans="1:15" ht="14.45">
      <c r="A40" s="47">
        <v>51</v>
      </c>
      <c r="B40" s="48" t="s">
        <v>41</v>
      </c>
      <c r="C40" s="48"/>
      <c r="D40" s="48"/>
      <c r="E40" s="49"/>
      <c r="F40" s="44"/>
      <c r="G40" s="33" t="s">
        <v>36</v>
      </c>
      <c r="H40" s="84"/>
      <c r="I40" s="39"/>
      <c r="J40" s="73">
        <f>H40</f>
        <v>0</v>
      </c>
      <c r="K40" s="76">
        <f>Décompte!K9</f>
        <v>0</v>
      </c>
      <c r="L40" s="34">
        <v>250</v>
      </c>
      <c r="M40" s="82">
        <f>L40</f>
        <v>250</v>
      </c>
      <c r="N40" s="13"/>
      <c r="O40" s="16"/>
    </row>
    <row r="41" spans="1:15" ht="14.45">
      <c r="A41" s="47">
        <v>60</v>
      </c>
      <c r="B41" s="48" t="s">
        <v>42</v>
      </c>
      <c r="C41" s="48"/>
      <c r="D41" s="48"/>
      <c r="E41" s="49"/>
      <c r="F41" s="44"/>
      <c r="G41" s="33" t="s">
        <v>36</v>
      </c>
      <c r="H41" s="84"/>
      <c r="I41" s="39"/>
      <c r="J41" s="73">
        <f>H41</f>
        <v>0</v>
      </c>
      <c r="K41" s="76">
        <f>Décompte!K10</f>
        <v>0</v>
      </c>
      <c r="L41" s="34">
        <v>100</v>
      </c>
      <c r="M41" s="82">
        <f>L41</f>
        <v>100</v>
      </c>
      <c r="N41" s="13"/>
      <c r="O41" s="16"/>
    </row>
    <row r="42" spans="1:15" ht="14.45">
      <c r="A42" s="50">
        <v>70</v>
      </c>
      <c r="B42" s="51" t="s">
        <v>43</v>
      </c>
      <c r="C42" s="51"/>
      <c r="D42" s="51"/>
      <c r="E42" s="52"/>
      <c r="F42" s="53"/>
      <c r="G42" s="33" t="s">
        <v>44</v>
      </c>
      <c r="H42" s="84"/>
      <c r="I42" s="39"/>
      <c r="J42" s="73">
        <f>(D18+D19)*H42</f>
        <v>0</v>
      </c>
      <c r="K42" s="76">
        <f>Décompte!K11</f>
        <v>0</v>
      </c>
      <c r="L42" s="34">
        <v>25</v>
      </c>
      <c r="M42" s="82">
        <f>($D$18+$D$19)*L42</f>
        <v>250</v>
      </c>
      <c r="N42" s="13"/>
      <c r="O42" s="16"/>
    </row>
    <row r="43" spans="1:15" ht="14.45">
      <c r="A43" s="54"/>
      <c r="B43" s="55"/>
      <c r="C43" s="55"/>
      <c r="D43" s="55"/>
      <c r="E43" s="55"/>
      <c r="F43" s="55"/>
      <c r="G43" s="37"/>
      <c r="H43" s="38"/>
      <c r="I43" s="39"/>
      <c r="J43" s="40"/>
      <c r="K43" s="40"/>
      <c r="L43" s="38"/>
      <c r="M43" s="40"/>
      <c r="N43" s="13"/>
      <c r="O43" s="16"/>
    </row>
    <row r="44" spans="1:15" ht="14.45">
      <c r="A44" s="46" t="s">
        <v>45</v>
      </c>
      <c r="B44" s="13"/>
      <c r="C44" s="27"/>
      <c r="D44" s="27"/>
      <c r="E44" s="27"/>
      <c r="F44" s="27"/>
      <c r="G44" s="37"/>
      <c r="H44" s="38"/>
      <c r="I44" s="39"/>
      <c r="J44" s="40"/>
      <c r="K44" s="40"/>
      <c r="L44" s="38"/>
      <c r="M44" s="40"/>
      <c r="N44" s="13"/>
      <c r="O44" s="16"/>
    </row>
    <row r="45" spans="1:15" ht="14.45">
      <c r="A45" s="32">
        <v>80</v>
      </c>
      <c r="B45" s="18" t="s">
        <v>46</v>
      </c>
      <c r="C45" s="18"/>
      <c r="D45" s="18"/>
      <c r="E45" s="15"/>
      <c r="F45" s="27"/>
      <c r="G45" s="33" t="s">
        <v>78</v>
      </c>
      <c r="H45" s="84"/>
      <c r="I45" s="35"/>
      <c r="J45" s="74">
        <f>D17*D23*H45</f>
        <v>0</v>
      </c>
      <c r="K45" s="76">
        <f>Décompte!K12</f>
        <v>0</v>
      </c>
      <c r="L45" s="34">
        <v>25</v>
      </c>
      <c r="M45" s="82">
        <f>$D$17*$D$23*L45</f>
        <v>600</v>
      </c>
      <c r="N45" s="13"/>
      <c r="O45" s="16"/>
    </row>
    <row r="46" spans="1:15" ht="14.45">
      <c r="A46" s="56">
        <v>81</v>
      </c>
      <c r="B46" s="57" t="s">
        <v>48</v>
      </c>
      <c r="C46" s="57"/>
      <c r="D46" s="57"/>
      <c r="E46" s="58"/>
      <c r="F46" s="53"/>
      <c r="G46" s="33" t="s">
        <v>49</v>
      </c>
      <c r="H46" s="84"/>
      <c r="I46" s="39"/>
      <c r="J46" s="73">
        <f>D20*H46</f>
        <v>0</v>
      </c>
      <c r="K46" s="76">
        <f>Décompte!K13</f>
        <v>0</v>
      </c>
      <c r="L46" s="34">
        <v>80</v>
      </c>
      <c r="M46" s="82">
        <f>$D$20*L46</f>
        <v>80</v>
      </c>
      <c r="N46" s="13"/>
      <c r="O46" s="16"/>
    </row>
    <row r="47" spans="1:15" ht="14.45">
      <c r="A47" s="50">
        <v>82</v>
      </c>
      <c r="B47" s="51" t="s">
        <v>50</v>
      </c>
      <c r="C47" s="51"/>
      <c r="D47" s="51"/>
      <c r="E47" s="52"/>
      <c r="F47" s="53"/>
      <c r="G47" s="33" t="s">
        <v>51</v>
      </c>
      <c r="H47" s="84"/>
      <c r="I47" s="39"/>
      <c r="J47" s="73">
        <f>D18*H47</f>
        <v>0</v>
      </c>
      <c r="K47" s="76">
        <f>Décompte!K14</f>
        <v>0</v>
      </c>
      <c r="L47" s="34">
        <v>300</v>
      </c>
      <c r="M47" s="82">
        <f>$D$18*L47</f>
        <v>1800</v>
      </c>
      <c r="N47" s="13"/>
      <c r="O47" s="16"/>
    </row>
    <row r="48" spans="1:15" ht="14.45" customHeight="1">
      <c r="A48" s="50">
        <v>83</v>
      </c>
      <c r="B48" s="124" t="s">
        <v>52</v>
      </c>
      <c r="C48" s="124"/>
      <c r="D48" s="124"/>
      <c r="E48" s="125"/>
      <c r="F48" s="53"/>
      <c r="G48" s="33" t="s">
        <v>53</v>
      </c>
      <c r="H48" s="84"/>
      <c r="I48" s="39"/>
      <c r="J48" s="73">
        <f>D18*H48*D23</f>
        <v>0</v>
      </c>
      <c r="K48" s="76">
        <f>Décompte!K15</f>
        <v>0</v>
      </c>
      <c r="L48" s="34">
        <v>40</v>
      </c>
      <c r="M48" s="82">
        <f>$D$18*$D$23*L48</f>
        <v>240</v>
      </c>
      <c r="N48" s="13"/>
      <c r="O48" s="16"/>
    </row>
    <row r="49" spans="1:15" ht="14.45">
      <c r="A49" s="50">
        <v>84</v>
      </c>
      <c r="B49" s="51" t="s">
        <v>54</v>
      </c>
      <c r="C49" s="51"/>
      <c r="D49" s="51"/>
      <c r="E49" s="52"/>
      <c r="F49" s="53"/>
      <c r="G49" s="33" t="s">
        <v>55</v>
      </c>
      <c r="H49" s="84"/>
      <c r="I49" s="39"/>
      <c r="J49" s="73">
        <f>D19*D23*H49</f>
        <v>0</v>
      </c>
      <c r="K49" s="76">
        <f>Décompte!K16</f>
        <v>0</v>
      </c>
      <c r="L49" s="34">
        <v>40</v>
      </c>
      <c r="M49" s="82">
        <f>$D$19*$D$23*L49</f>
        <v>160</v>
      </c>
      <c r="N49" s="13"/>
      <c r="O49" s="16"/>
    </row>
    <row r="50" spans="1:15" ht="14.45">
      <c r="A50" s="56">
        <v>85</v>
      </c>
      <c r="B50" s="57" t="s">
        <v>56</v>
      </c>
      <c r="C50" s="57"/>
      <c r="D50" s="57"/>
      <c r="E50" s="58"/>
      <c r="F50" s="53"/>
      <c r="G50" s="33" t="s">
        <v>57</v>
      </c>
      <c r="H50" s="84"/>
      <c r="I50" s="39"/>
      <c r="J50" s="73">
        <f>D19*H50</f>
        <v>0</v>
      </c>
      <c r="K50" s="76">
        <f>Décompte!K17</f>
        <v>0</v>
      </c>
      <c r="L50" s="34">
        <v>40</v>
      </c>
      <c r="M50" s="82">
        <f>$D$19*L50</f>
        <v>160</v>
      </c>
      <c r="N50" s="13"/>
      <c r="O50" s="16"/>
    </row>
    <row r="51" spans="1:15" ht="4.1500000000000004" customHeight="1">
      <c r="A51" s="54"/>
      <c r="B51" s="55"/>
      <c r="C51" s="55"/>
      <c r="D51" s="55"/>
      <c r="E51" s="55"/>
      <c r="F51" s="55"/>
      <c r="G51" s="37"/>
      <c r="H51" s="38"/>
      <c r="I51" s="39"/>
      <c r="J51" s="40"/>
      <c r="K51" s="40"/>
      <c r="L51" s="13"/>
      <c r="M51" s="13"/>
      <c r="N51" s="13"/>
      <c r="O51" s="16"/>
    </row>
    <row r="52" spans="1:15" ht="14.45">
      <c r="A52" s="56">
        <v>90</v>
      </c>
      <c r="B52" s="57" t="s">
        <v>58</v>
      </c>
      <c r="C52" s="57"/>
      <c r="D52" s="57"/>
      <c r="E52" s="58"/>
      <c r="F52" s="55"/>
      <c r="G52" s="123" t="s">
        <v>59</v>
      </c>
      <c r="H52" s="123"/>
      <c r="I52" s="39"/>
      <c r="J52" s="73"/>
      <c r="K52" s="76">
        <f>Décompte!K18</f>
        <v>0</v>
      </c>
      <c r="L52" s="13"/>
      <c r="M52" s="13"/>
      <c r="N52" s="13"/>
      <c r="O52" s="16"/>
    </row>
    <row r="53" spans="1:15" ht="14.45" thickBot="1">
      <c r="A53" s="59"/>
      <c r="B53" s="59"/>
      <c r="H53" s="60"/>
      <c r="I53" s="60"/>
      <c r="J53" s="41"/>
      <c r="K53" s="42"/>
    </row>
    <row r="54" spans="1:15" ht="15" thickTop="1" thickBot="1">
      <c r="A54" s="126" t="s">
        <v>60</v>
      </c>
      <c r="B54" s="126"/>
      <c r="C54" s="126"/>
      <c r="D54" s="126"/>
      <c r="E54" s="126"/>
      <c r="F54" s="61"/>
      <c r="G54" s="62"/>
      <c r="H54" s="23"/>
      <c r="I54" s="23"/>
      <c r="J54" s="77">
        <f>SUM(J29+J31+J33+J34+J36+J39+J40+J41+J42+J45+J46+J47+J48+J49+J50+J52)</f>
        <v>0</v>
      </c>
      <c r="K54" s="77">
        <f>SUM(K29+K31+K33+K34+K36+K39+K40+K41+K42+K45+K46+K47+K48+K49+K50+K52)</f>
        <v>0</v>
      </c>
      <c r="L54" s="11"/>
      <c r="M54" s="77">
        <f>SUM(M29+M31+M33+M34+M36+M39+M40+M41+M42+M45+M46+M47+M48+M49+M50+M52)</f>
        <v>12356</v>
      </c>
      <c r="N54" s="11"/>
      <c r="O54" s="11"/>
    </row>
    <row r="55" spans="1:15" ht="5.25" customHeight="1" thickTop="1">
      <c r="A55" s="80"/>
      <c r="B55" s="80"/>
      <c r="C55" s="80"/>
      <c r="D55" s="80"/>
      <c r="E55" s="80"/>
      <c r="F55" s="61"/>
      <c r="G55" s="62"/>
      <c r="H55" s="23"/>
      <c r="I55" s="23"/>
      <c r="J55" s="63"/>
      <c r="K55" s="40"/>
      <c r="L55" s="11"/>
      <c r="N55" s="11"/>
      <c r="O55" s="11"/>
    </row>
    <row r="56" spans="1:15" ht="14.45">
      <c r="A56" s="79" t="s">
        <v>61</v>
      </c>
      <c r="B56" s="18"/>
      <c r="C56" s="18"/>
      <c r="D56" s="18"/>
      <c r="E56" s="15"/>
      <c r="F56" s="27"/>
      <c r="G56" s="39"/>
      <c r="H56" s="16"/>
      <c r="I56" s="16"/>
      <c r="J56" s="73">
        <f>J29</f>
        <v>0</v>
      </c>
      <c r="K56" s="76">
        <f>K29</f>
        <v>0</v>
      </c>
      <c r="L56" s="11"/>
      <c r="N56" s="11"/>
      <c r="O56" s="11"/>
    </row>
    <row r="57" spans="1:15" ht="5.25" customHeight="1">
      <c r="A57" s="80"/>
      <c r="B57" s="80"/>
      <c r="C57" s="80"/>
      <c r="D57" s="80"/>
      <c r="E57" s="80"/>
      <c r="F57" s="61"/>
      <c r="G57" s="62"/>
      <c r="H57" s="23"/>
      <c r="I57" s="23"/>
      <c r="J57" s="63"/>
      <c r="K57" s="40"/>
      <c r="L57" s="11"/>
      <c r="M57" s="11"/>
      <c r="N57" s="11"/>
      <c r="O57" s="11"/>
    </row>
    <row r="58" spans="1:15" ht="14.45" customHeight="1">
      <c r="A58" s="79" t="s">
        <v>62</v>
      </c>
      <c r="B58" s="18"/>
      <c r="C58" s="18"/>
      <c r="D58" s="18"/>
      <c r="E58" s="15"/>
      <c r="H58" s="60"/>
      <c r="I58" s="60"/>
      <c r="J58" s="73"/>
      <c r="K58" s="76"/>
    </row>
    <row r="59" spans="1:15" ht="5.25" customHeight="1">
      <c r="A59" s="80"/>
      <c r="B59" s="80"/>
      <c r="C59" s="80"/>
      <c r="D59" s="80"/>
      <c r="E59" s="80"/>
      <c r="F59" s="61"/>
      <c r="G59" s="62"/>
      <c r="H59" s="23"/>
      <c r="I59" s="23"/>
      <c r="J59" s="63"/>
      <c r="K59" s="40"/>
      <c r="L59" s="11"/>
      <c r="M59" s="11"/>
      <c r="N59" s="11"/>
      <c r="O59" s="11"/>
    </row>
    <row r="60" spans="1:15">
      <c r="A60" s="79" t="s">
        <v>63</v>
      </c>
      <c r="B60" s="18"/>
      <c r="C60" s="18"/>
      <c r="D60" s="18"/>
      <c r="E60" s="15"/>
      <c r="H60" s="60"/>
      <c r="I60" s="60"/>
      <c r="J60" s="75">
        <f>SUM(J29+J31+J33+J34+J36+J39+J40+J41+J42)</f>
        <v>0</v>
      </c>
      <c r="K60" s="76">
        <f>K29+K31+K33+K34+K36+K39+K40+K41+K42</f>
        <v>0</v>
      </c>
    </row>
    <row r="61" spans="1:15" ht="5.25" customHeight="1">
      <c r="A61" s="80"/>
      <c r="B61" s="80"/>
      <c r="C61" s="80"/>
      <c r="D61" s="80"/>
      <c r="E61" s="80"/>
      <c r="F61" s="61"/>
      <c r="G61" s="62"/>
      <c r="H61" s="23"/>
      <c r="I61" s="23"/>
      <c r="J61" s="63"/>
      <c r="K61" s="40"/>
      <c r="L61" s="11"/>
      <c r="M61" s="11"/>
      <c r="N61" s="11"/>
      <c r="O61" s="11"/>
    </row>
    <row r="62" spans="1:15">
      <c r="A62" s="79" t="s">
        <v>64</v>
      </c>
      <c r="B62" s="18"/>
      <c r="C62" s="18"/>
      <c r="D62" s="18"/>
      <c r="E62" s="15"/>
      <c r="H62" s="60"/>
      <c r="I62" s="60"/>
      <c r="J62" s="73">
        <f>SUM(J45+J46+J47+J48+J49+J50+J52)</f>
        <v>0</v>
      </c>
      <c r="K62" s="76">
        <f>K45+K46+K47+K48+K49+K50+K52</f>
        <v>0</v>
      </c>
    </row>
    <row r="63" spans="1:15" ht="5.25" customHeight="1">
      <c r="A63" s="80"/>
      <c r="B63" s="80"/>
      <c r="C63" s="80"/>
      <c r="D63" s="80"/>
      <c r="E63" s="80"/>
      <c r="F63" s="61"/>
      <c r="G63" s="62"/>
      <c r="H63" s="23"/>
      <c r="I63" s="23"/>
      <c r="J63" s="63"/>
      <c r="K63" s="40"/>
      <c r="L63" s="11"/>
      <c r="M63" s="11"/>
      <c r="N63" s="11"/>
      <c r="O63" s="11"/>
    </row>
    <row r="64" spans="1:15">
      <c r="A64" s="79" t="s">
        <v>65</v>
      </c>
      <c r="B64" s="18"/>
      <c r="C64" s="18"/>
      <c r="D64" s="18"/>
      <c r="E64" s="15"/>
      <c r="H64" s="60"/>
      <c r="I64" s="60"/>
      <c r="J64" s="73">
        <f>J54-J58</f>
        <v>0</v>
      </c>
      <c r="K64" s="76">
        <f>K54-K58</f>
        <v>0</v>
      </c>
    </row>
    <row r="65" spans="1:15" ht="5.25" customHeight="1">
      <c r="A65" s="80"/>
      <c r="B65" s="80"/>
      <c r="C65" s="80"/>
      <c r="D65" s="80"/>
      <c r="E65" s="80"/>
      <c r="F65" s="61"/>
      <c r="G65" s="62"/>
      <c r="H65" s="23"/>
      <c r="I65" s="23"/>
      <c r="J65" s="63"/>
      <c r="K65" s="40"/>
      <c r="L65" s="11"/>
      <c r="M65" s="11"/>
      <c r="N65" s="11"/>
      <c r="O65" s="11"/>
    </row>
    <row r="66" spans="1:15" ht="14.45">
      <c r="A66" s="112" t="s">
        <v>66</v>
      </c>
      <c r="B66" s="112"/>
      <c r="C66" s="112"/>
      <c r="D66" s="112"/>
      <c r="E66" s="112"/>
      <c r="F66" s="27"/>
      <c r="G66" s="39"/>
      <c r="H66" s="16"/>
      <c r="I66" s="16"/>
      <c r="J66" s="73">
        <f>ROUND((J54-J56-J58)*0.75, -1)</f>
        <v>0</v>
      </c>
      <c r="K66" s="76"/>
      <c r="L66" s="11"/>
      <c r="M66" s="11"/>
      <c r="N66" s="11"/>
      <c r="O66" s="11"/>
    </row>
    <row r="67" spans="1:15" ht="5.25" customHeight="1">
      <c r="A67" s="80"/>
      <c r="B67" s="80"/>
      <c r="C67" s="80"/>
      <c r="D67" s="80"/>
      <c r="E67" s="80"/>
      <c r="F67" s="61"/>
      <c r="G67" s="62"/>
      <c r="H67" s="23"/>
      <c r="I67" s="23"/>
      <c r="J67" s="63"/>
      <c r="K67" s="40"/>
      <c r="L67" s="11"/>
      <c r="M67" s="11"/>
      <c r="N67" s="11"/>
      <c r="O67" s="11"/>
    </row>
    <row r="68" spans="1:15">
      <c r="A68" s="113" t="s">
        <v>67</v>
      </c>
      <c r="B68" s="114"/>
      <c r="C68" s="114"/>
      <c r="D68" s="114"/>
      <c r="E68" s="115"/>
      <c r="H68" s="60"/>
      <c r="I68" s="60"/>
      <c r="J68" s="41"/>
      <c r="K68" s="78">
        <f>K54-K56-K58-K66</f>
        <v>0</v>
      </c>
    </row>
    <row r="69" spans="1:15">
      <c r="A69" s="64"/>
      <c r="B69" s="64"/>
      <c r="C69" s="64"/>
      <c r="D69" s="64"/>
      <c r="E69" s="64"/>
      <c r="H69" s="60"/>
      <c r="I69" s="60"/>
      <c r="J69" s="41"/>
      <c r="K69" s="42"/>
    </row>
    <row r="70" spans="1:15">
      <c r="A70" s="59"/>
      <c r="B70" s="59"/>
      <c r="D70" s="59" t="s">
        <v>68</v>
      </c>
      <c r="G70" t="s">
        <v>69</v>
      </c>
      <c r="I70" s="60"/>
      <c r="J70" t="s">
        <v>70</v>
      </c>
    </row>
    <row r="71" spans="1:15">
      <c r="A71" s="59" t="s">
        <v>71</v>
      </c>
      <c r="B71" s="59"/>
      <c r="D71" s="65"/>
      <c r="E71" s="65"/>
      <c r="F71" s="60"/>
      <c r="G71" s="65"/>
      <c r="H71" s="66"/>
      <c r="I71" s="60"/>
      <c r="J71" s="66"/>
      <c r="K71" s="67"/>
    </row>
    <row r="72" spans="1:15" ht="48" customHeight="1">
      <c r="A72" s="59" t="s">
        <v>72</v>
      </c>
      <c r="B72" s="59"/>
      <c r="D72" s="65"/>
      <c r="E72" s="65"/>
      <c r="F72" s="60"/>
      <c r="G72" s="65"/>
      <c r="H72" s="66"/>
      <c r="I72" s="60"/>
      <c r="J72" s="66"/>
      <c r="K72" s="67"/>
    </row>
    <row r="75" spans="1:15" ht="13.9" customHeight="1">
      <c r="A75" s="116" t="s">
        <v>73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8"/>
    </row>
    <row r="76" spans="1:15" ht="13.9" customHeight="1">
      <c r="A76" s="119"/>
      <c r="B76" s="120"/>
      <c r="C76" s="120"/>
      <c r="D76" s="120"/>
      <c r="E76" s="120"/>
      <c r="F76" s="120"/>
      <c r="G76" s="120"/>
      <c r="H76" s="120"/>
      <c r="I76" s="120"/>
      <c r="J76" s="120"/>
      <c r="K76" s="121"/>
    </row>
  </sheetData>
  <mergeCells count="26">
    <mergeCell ref="G52:H52"/>
    <mergeCell ref="A54:E54"/>
    <mergeCell ref="A66:E66"/>
    <mergeCell ref="A68:E68"/>
    <mergeCell ref="A75:K76"/>
    <mergeCell ref="B48:E48"/>
    <mergeCell ref="D11:K11"/>
    <mergeCell ref="D12:K12"/>
    <mergeCell ref="A17:C17"/>
    <mergeCell ref="G17:K22"/>
    <mergeCell ref="A18:C18"/>
    <mergeCell ref="A19:C19"/>
    <mergeCell ref="A21:C21"/>
    <mergeCell ref="A22:C22"/>
    <mergeCell ref="A23:C23"/>
    <mergeCell ref="G23:K23"/>
    <mergeCell ref="G24:H24"/>
    <mergeCell ref="G36:H36"/>
    <mergeCell ref="D10:K10"/>
    <mergeCell ref="B26:E27"/>
    <mergeCell ref="G25:H27"/>
    <mergeCell ref="A1:K1"/>
    <mergeCell ref="H4:K4"/>
    <mergeCell ref="D6:E6"/>
    <mergeCell ref="D7:E7"/>
    <mergeCell ref="D8:K8"/>
  </mergeCells>
  <hyperlinks>
    <hyperlink ref="G23" r:id="rId1" display="https://pfadi.swiss/fr/publications-telechargements/downloads/?search=f%C3%A9d%C3%A9raux" xr:uid="{4375B8BC-0491-49CF-9D2F-A3D6A2C5A4C6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C276-2BF3-4B9A-988D-9CE9181EBD59}">
  <dimension ref="A1:O76"/>
  <sheetViews>
    <sheetView view="pageLayout" topLeftCell="A23" zoomScaleNormal="100" workbookViewId="0">
      <selection activeCell="B49" sqref="B49"/>
    </sheetView>
  </sheetViews>
  <sheetFormatPr defaultColWidth="8.7109375" defaultRowHeight="13.9"/>
  <cols>
    <col min="1" max="1" width="4.28515625" customWidth="1"/>
    <col min="2" max="2" width="10.140625" customWidth="1"/>
    <col min="3" max="3" width="17.140625" customWidth="1"/>
    <col min="4" max="5" width="15.28515625" customWidth="1"/>
    <col min="6" max="6" width="1" customWidth="1"/>
    <col min="7" max="7" width="18.28515625" customWidth="1"/>
    <col min="8" max="8" width="11.85546875" customWidth="1"/>
    <col min="9" max="9" width="3.140625" customWidth="1"/>
    <col min="10" max="10" width="18.7109375" customWidth="1"/>
    <col min="11" max="11" width="15.42578125" style="8" customWidth="1"/>
    <col min="12" max="256" width="11.42578125" customWidth="1"/>
  </cols>
  <sheetData>
    <row r="1" spans="1:13" ht="17.4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ht="3" customHeight="1" thickBot="1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ht="19.149999999999999" customHeight="1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>
      <c r="A4" s="9" t="s">
        <v>1</v>
      </c>
      <c r="B4" s="9"/>
      <c r="C4" s="9"/>
      <c r="D4" s="9"/>
      <c r="E4" s="9"/>
      <c r="F4" s="9"/>
      <c r="G4" s="9"/>
      <c r="H4" s="96" t="s">
        <v>79</v>
      </c>
      <c r="I4" s="96"/>
      <c r="J4" s="96"/>
      <c r="K4" s="96"/>
      <c r="L4" s="9"/>
      <c r="M4" s="9"/>
    </row>
    <row r="5" spans="1:13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>
      <c r="A6" s="14" t="s">
        <v>3</v>
      </c>
      <c r="B6" s="14"/>
      <c r="C6" s="14"/>
      <c r="D6" s="92" t="s">
        <v>75</v>
      </c>
      <c r="E6" s="94"/>
      <c r="F6" s="13"/>
      <c r="G6" s="13"/>
      <c r="H6" s="16"/>
      <c r="I6" s="16"/>
      <c r="J6" s="16"/>
      <c r="K6" s="13"/>
      <c r="L6" s="13"/>
      <c r="M6" s="17"/>
    </row>
    <row r="7" spans="1:13">
      <c r="A7" s="14" t="s">
        <v>5</v>
      </c>
      <c r="B7" s="14"/>
      <c r="C7" s="14"/>
      <c r="D7" s="92" t="s">
        <v>80</v>
      </c>
      <c r="E7" s="94"/>
      <c r="F7" s="13"/>
      <c r="G7" s="13"/>
      <c r="H7" s="16"/>
      <c r="I7" s="16"/>
      <c r="J7" s="16"/>
      <c r="K7" s="13"/>
      <c r="L7" s="13"/>
      <c r="M7" s="17"/>
    </row>
    <row r="8" spans="1:13">
      <c r="A8" s="14" t="s">
        <v>7</v>
      </c>
      <c r="B8" s="14"/>
      <c r="C8" s="14"/>
      <c r="D8" s="97"/>
      <c r="E8" s="98"/>
      <c r="F8" s="98"/>
      <c r="G8" s="98"/>
      <c r="H8" s="98"/>
      <c r="I8" s="98"/>
      <c r="J8" s="98"/>
      <c r="K8" s="99"/>
      <c r="L8" s="13"/>
      <c r="M8" s="17"/>
    </row>
    <row r="9" spans="1:13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>
      <c r="A10" s="14" t="s">
        <v>8</v>
      </c>
      <c r="B10" s="14"/>
      <c r="C10" s="14"/>
      <c r="D10" s="92"/>
      <c r="E10" s="93"/>
      <c r="F10" s="93"/>
      <c r="G10" s="93"/>
      <c r="H10" s="93"/>
      <c r="I10" s="93"/>
      <c r="J10" s="93"/>
      <c r="K10" s="94"/>
      <c r="L10" s="13"/>
      <c r="M10" s="17"/>
    </row>
    <row r="11" spans="1:13">
      <c r="A11" s="14" t="s">
        <v>9</v>
      </c>
      <c r="B11" s="14"/>
      <c r="C11" s="14"/>
      <c r="D11" s="92"/>
      <c r="E11" s="93"/>
      <c r="F11" s="93"/>
      <c r="G11" s="93"/>
      <c r="H11" s="93"/>
      <c r="I11" s="93"/>
      <c r="J11" s="93"/>
      <c r="K11" s="94"/>
      <c r="L11" s="13"/>
      <c r="M11" s="17"/>
    </row>
    <row r="12" spans="1:13">
      <c r="A12" s="14" t="s">
        <v>10</v>
      </c>
      <c r="B12" s="14"/>
      <c r="C12" s="14"/>
      <c r="D12" s="92"/>
      <c r="E12" s="93"/>
      <c r="F12" s="93"/>
      <c r="G12" s="93"/>
      <c r="H12" s="93"/>
      <c r="I12" s="93"/>
      <c r="J12" s="93"/>
      <c r="K12" s="94"/>
      <c r="L12" s="13"/>
      <c r="M12" s="17"/>
    </row>
    <row r="13" spans="1:13">
      <c r="A13" s="14"/>
      <c r="B13" s="14"/>
      <c r="C13" s="14"/>
      <c r="D13" s="13"/>
      <c r="E13" s="13"/>
      <c r="F13" s="13"/>
      <c r="G13" s="13"/>
      <c r="H13" s="16"/>
      <c r="I13" s="16"/>
      <c r="J13" s="16"/>
      <c r="K13" s="13"/>
      <c r="L13" s="13"/>
      <c r="M13" s="17"/>
    </row>
    <row r="14" spans="1:13" ht="14.45">
      <c r="A14" s="19"/>
      <c r="B14" s="19"/>
      <c r="C14" s="19"/>
      <c r="D14" s="20"/>
      <c r="E14" s="20"/>
      <c r="F14" s="20"/>
      <c r="G14" s="20"/>
      <c r="H14" s="21"/>
      <c r="I14" s="21"/>
      <c r="J14" s="21"/>
      <c r="K14" s="22"/>
      <c r="L14" s="20"/>
      <c r="M14" s="20"/>
    </row>
    <row r="15" spans="1:13">
      <c r="A15" s="9" t="s">
        <v>11</v>
      </c>
      <c r="B15" s="9"/>
      <c r="C15" s="9"/>
      <c r="D15" s="71" t="s">
        <v>12</v>
      </c>
      <c r="E15" s="69" t="s">
        <v>13</v>
      </c>
      <c r="F15" s="9"/>
      <c r="G15" s="9"/>
      <c r="H15" s="23"/>
      <c r="I15" s="23"/>
      <c r="J15" s="16"/>
      <c r="K15" s="13"/>
      <c r="L15" s="9"/>
      <c r="M15" s="9"/>
    </row>
    <row r="16" spans="1:13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" customHeight="1">
      <c r="A17" s="100" t="s">
        <v>14</v>
      </c>
      <c r="B17" s="101"/>
      <c r="C17" s="102"/>
      <c r="D17" s="70">
        <v>24</v>
      </c>
      <c r="E17" s="68"/>
      <c r="F17" s="13"/>
      <c r="G17" s="103" t="s">
        <v>15</v>
      </c>
      <c r="H17" s="104"/>
      <c r="I17" s="104"/>
      <c r="J17" s="104"/>
      <c r="K17" s="105"/>
      <c r="L17" s="13"/>
      <c r="M17" s="17"/>
      <c r="N17" s="13"/>
      <c r="O17" s="13"/>
    </row>
    <row r="18" spans="1:15">
      <c r="A18" s="100" t="s">
        <v>16</v>
      </c>
      <c r="B18" s="101"/>
      <c r="C18" s="102"/>
      <c r="D18" s="70">
        <v>6</v>
      </c>
      <c r="E18" s="68"/>
      <c r="F18" s="13"/>
      <c r="G18" s="106"/>
      <c r="H18" s="107"/>
      <c r="I18" s="107"/>
      <c r="J18" s="107"/>
      <c r="K18" s="108"/>
      <c r="L18" s="13"/>
      <c r="M18" s="13"/>
      <c r="N18" s="13"/>
      <c r="O18" s="13"/>
    </row>
    <row r="19" spans="1:15">
      <c r="A19" s="100" t="s">
        <v>17</v>
      </c>
      <c r="B19" s="101"/>
      <c r="C19" s="102"/>
      <c r="D19" s="70">
        <v>2</v>
      </c>
      <c r="E19" s="68"/>
      <c r="F19" s="13"/>
      <c r="G19" s="106"/>
      <c r="H19" s="107"/>
      <c r="I19" s="107"/>
      <c r="J19" s="107"/>
      <c r="K19" s="108"/>
      <c r="L19" s="13"/>
      <c r="M19" s="13"/>
      <c r="N19" s="13"/>
      <c r="O19" s="13"/>
    </row>
    <row r="20" spans="1:15">
      <c r="A20" s="24" t="s">
        <v>18</v>
      </c>
      <c r="B20" s="25"/>
      <c r="C20" s="26"/>
      <c r="D20" s="70">
        <v>1</v>
      </c>
      <c r="E20" s="68"/>
      <c r="F20" s="13"/>
      <c r="G20" s="106"/>
      <c r="H20" s="107"/>
      <c r="I20" s="107"/>
      <c r="J20" s="107"/>
      <c r="K20" s="108"/>
      <c r="L20" s="13"/>
      <c r="M20" s="13"/>
      <c r="N20" s="13"/>
      <c r="O20" s="13"/>
    </row>
    <row r="21" spans="1:15">
      <c r="A21" s="100" t="s">
        <v>19</v>
      </c>
      <c r="B21" s="101"/>
      <c r="C21" s="102"/>
      <c r="D21" s="70">
        <v>7</v>
      </c>
      <c r="E21" s="68"/>
      <c r="F21" s="13"/>
      <c r="G21" s="106"/>
      <c r="H21" s="107"/>
      <c r="I21" s="107"/>
      <c r="J21" s="107"/>
      <c r="K21" s="108"/>
      <c r="L21" s="13"/>
      <c r="M21" s="13"/>
      <c r="N21" s="13"/>
      <c r="O21" s="13"/>
    </row>
    <row r="22" spans="1:15">
      <c r="A22" s="100" t="s">
        <v>20</v>
      </c>
      <c r="B22" s="101"/>
      <c r="C22" s="102"/>
      <c r="D22" s="70">
        <v>6</v>
      </c>
      <c r="E22" s="68"/>
      <c r="F22" s="13"/>
      <c r="G22" s="106"/>
      <c r="H22" s="107"/>
      <c r="I22" s="107"/>
      <c r="J22" s="107"/>
      <c r="K22" s="108"/>
      <c r="L22" s="13"/>
      <c r="M22" s="13"/>
      <c r="N22" s="13"/>
      <c r="O22" s="13"/>
    </row>
    <row r="23" spans="1:15">
      <c r="A23" s="100" t="s">
        <v>21</v>
      </c>
      <c r="B23" s="101"/>
      <c r="C23" s="102"/>
      <c r="D23" s="70">
        <v>2</v>
      </c>
      <c r="E23" s="68"/>
      <c r="F23" s="13"/>
      <c r="G23" s="109" t="s">
        <v>22</v>
      </c>
      <c r="H23" s="110"/>
      <c r="I23" s="110"/>
      <c r="J23" s="110"/>
      <c r="K23" s="111"/>
      <c r="L23" s="13"/>
      <c r="M23" s="13"/>
      <c r="N23" s="13"/>
      <c r="O23" s="13"/>
    </row>
    <row r="24" spans="1:15">
      <c r="A24" s="14"/>
      <c r="B24" s="14"/>
      <c r="C24" s="14"/>
      <c r="D24" s="17"/>
      <c r="E24" s="17"/>
      <c r="F24" s="13"/>
      <c r="G24" s="122"/>
      <c r="H24" s="122"/>
      <c r="I24" s="27"/>
      <c r="J24" s="28"/>
      <c r="K24" s="13"/>
      <c r="L24" s="13"/>
      <c r="M24" s="13"/>
      <c r="O24" s="13"/>
    </row>
    <row r="25" spans="1:15">
      <c r="A25" s="9" t="s">
        <v>23</v>
      </c>
      <c r="B25" s="9"/>
      <c r="C25" s="9"/>
      <c r="D25" s="9"/>
      <c r="E25" s="9"/>
      <c r="F25" s="9"/>
      <c r="G25" s="128" t="s">
        <v>24</v>
      </c>
      <c r="H25" s="129"/>
      <c r="I25" s="29"/>
      <c r="J25" s="72" t="s">
        <v>12</v>
      </c>
      <c r="K25" s="69" t="s">
        <v>13</v>
      </c>
      <c r="L25" s="9" t="s">
        <v>25</v>
      </c>
      <c r="M25" s="9"/>
      <c r="N25" s="9"/>
      <c r="O25" s="9"/>
    </row>
    <row r="26" spans="1:15" ht="27" customHeight="1">
      <c r="A26" s="10"/>
      <c r="B26" s="127" t="s">
        <v>26</v>
      </c>
      <c r="C26" s="127"/>
      <c r="D26" s="127"/>
      <c r="E26" s="127"/>
      <c r="F26" s="11"/>
      <c r="G26" s="130"/>
      <c r="H26" s="131"/>
      <c r="I26" s="12"/>
      <c r="J26" s="12"/>
      <c r="K26" s="13"/>
      <c r="L26" s="30"/>
      <c r="M26" s="11"/>
      <c r="N26" s="11"/>
      <c r="O26" s="11"/>
    </row>
    <row r="27" spans="1:15" ht="27.6" customHeight="1">
      <c r="A27" s="10"/>
      <c r="B27" s="127"/>
      <c r="C27" s="127"/>
      <c r="D27" s="127"/>
      <c r="E27" s="127"/>
      <c r="F27" s="11"/>
      <c r="G27" s="132"/>
      <c r="H27" s="133"/>
      <c r="I27" s="12"/>
      <c r="J27" s="12"/>
      <c r="K27" s="13"/>
      <c r="L27" s="30"/>
      <c r="M27" s="11"/>
      <c r="N27" s="11"/>
      <c r="O27" s="11"/>
    </row>
    <row r="28" spans="1:15" ht="14.45">
      <c r="A28" s="31" t="s">
        <v>27</v>
      </c>
      <c r="B28" s="10"/>
      <c r="C28" s="11"/>
      <c r="D28" s="11"/>
      <c r="E28" s="11"/>
      <c r="F28" s="11"/>
      <c r="G28" s="86" t="s">
        <v>28</v>
      </c>
      <c r="H28" s="85" t="s">
        <v>29</v>
      </c>
      <c r="I28" s="12"/>
      <c r="J28" s="12"/>
      <c r="K28" s="13"/>
      <c r="L28" s="30"/>
      <c r="M28" s="11"/>
      <c r="N28" s="11"/>
      <c r="O28" s="11"/>
    </row>
    <row r="29" spans="1:15" ht="14.45">
      <c r="A29" s="32">
        <v>10</v>
      </c>
      <c r="B29" s="18" t="s">
        <v>30</v>
      </c>
      <c r="C29" s="18"/>
      <c r="D29" s="18"/>
      <c r="E29" s="15"/>
      <c r="F29" s="27"/>
      <c r="G29" s="33" t="s">
        <v>31</v>
      </c>
      <c r="H29" s="84"/>
      <c r="I29" s="35"/>
      <c r="J29" s="73">
        <f>(D17+D18+D19)*H29*D22</f>
        <v>0</v>
      </c>
      <c r="K29" s="76">
        <f>Décompte!K3</f>
        <v>0</v>
      </c>
      <c r="L29" s="34">
        <v>17</v>
      </c>
      <c r="M29" s="82">
        <f>($D$17+$D$18+$D$19)*L29*$D$22</f>
        <v>3264</v>
      </c>
      <c r="N29" s="13"/>
      <c r="O29" s="16"/>
    </row>
    <row r="30" spans="1:15" ht="4.1500000000000004" customHeight="1">
      <c r="A30" s="54"/>
      <c r="B30" s="55"/>
      <c r="C30" s="55"/>
      <c r="D30" s="55"/>
      <c r="E30" s="55"/>
      <c r="F30" s="55"/>
      <c r="G30" s="37"/>
      <c r="H30" s="38"/>
      <c r="I30" s="39"/>
      <c r="J30" s="40"/>
      <c r="K30" s="40"/>
      <c r="L30" s="38"/>
      <c r="M30" s="40"/>
      <c r="N30" s="13"/>
      <c r="O30" s="16"/>
    </row>
    <row r="31" spans="1:15" ht="14.45">
      <c r="A31" s="32">
        <v>20</v>
      </c>
      <c r="B31" s="18" t="s">
        <v>32</v>
      </c>
      <c r="C31" s="18"/>
      <c r="D31" s="18"/>
      <c r="E31" s="15"/>
      <c r="F31" s="27"/>
      <c r="G31" s="33" t="s">
        <v>31</v>
      </c>
      <c r="H31" s="84"/>
      <c r="I31" s="35"/>
      <c r="J31" s="73">
        <f>(D17+D18+D19)*H31*D21</f>
        <v>0</v>
      </c>
      <c r="K31" s="76">
        <f>Décompte!K4</f>
        <v>0</v>
      </c>
      <c r="L31" s="34">
        <v>10</v>
      </c>
      <c r="M31" s="82">
        <f>($D$17+$D$18+$D$19)*L31*$D$21</f>
        <v>2240</v>
      </c>
      <c r="N31" s="13"/>
      <c r="O31" s="16"/>
    </row>
    <row r="32" spans="1:15" ht="4.1500000000000004" customHeight="1">
      <c r="A32" s="54"/>
      <c r="B32" s="55"/>
      <c r="C32" s="55"/>
      <c r="D32" s="55"/>
      <c r="E32" s="55"/>
      <c r="F32" s="55"/>
      <c r="G32" s="37"/>
      <c r="H32" s="38"/>
      <c r="I32" s="39"/>
      <c r="J32" s="40"/>
      <c r="K32" s="40"/>
      <c r="L32" s="38"/>
      <c r="M32" s="40"/>
      <c r="N32" s="13"/>
      <c r="O32" s="16"/>
    </row>
    <row r="33" spans="1:15" ht="14.45">
      <c r="A33" s="32">
        <v>30</v>
      </c>
      <c r="B33" s="43" t="s">
        <v>77</v>
      </c>
      <c r="C33" s="18"/>
      <c r="D33" s="18"/>
      <c r="E33" s="15"/>
      <c r="F33" s="44"/>
      <c r="G33" s="33" t="s">
        <v>34</v>
      </c>
      <c r="H33" s="84"/>
      <c r="I33" s="45"/>
      <c r="J33" s="74">
        <f>(D17+D18+D19)*H33</f>
        <v>0</v>
      </c>
      <c r="K33" s="76">
        <f>Décompte!K5</f>
        <v>0</v>
      </c>
      <c r="L33" s="34">
        <v>40</v>
      </c>
      <c r="M33" s="83">
        <f>($D$17+$D$18+$D$19)*L33</f>
        <v>1280</v>
      </c>
      <c r="N33" s="13"/>
      <c r="O33" s="16"/>
    </row>
    <row r="34" spans="1:15" ht="14.45">
      <c r="A34" s="32">
        <v>31</v>
      </c>
      <c r="B34" s="18" t="s">
        <v>35</v>
      </c>
      <c r="C34" s="18"/>
      <c r="D34" s="18"/>
      <c r="E34" s="15"/>
      <c r="F34" s="44"/>
      <c r="G34" s="33" t="s">
        <v>36</v>
      </c>
      <c r="H34" s="84"/>
      <c r="I34" s="45"/>
      <c r="J34" s="74">
        <f>H34</f>
        <v>0</v>
      </c>
      <c r="K34" s="76">
        <f>Décompte!K6</f>
        <v>0</v>
      </c>
      <c r="L34" s="34">
        <v>100</v>
      </c>
      <c r="M34" s="83">
        <f>L34</f>
        <v>100</v>
      </c>
      <c r="N34" s="13"/>
      <c r="O34" s="16"/>
    </row>
    <row r="35" spans="1:15" ht="4.1500000000000004" customHeight="1">
      <c r="A35" s="54"/>
      <c r="B35" s="55"/>
      <c r="C35" s="55"/>
      <c r="D35" s="55"/>
      <c r="E35" s="55"/>
      <c r="F35" s="55"/>
      <c r="G35" s="37"/>
      <c r="H35" s="38"/>
      <c r="I35" s="39"/>
      <c r="J35" s="40"/>
      <c r="K35" s="40"/>
      <c r="L35" s="13"/>
      <c r="M35" s="40"/>
      <c r="N35" s="13"/>
      <c r="O35" s="16"/>
    </row>
    <row r="36" spans="1:15" ht="14.45">
      <c r="A36" s="32">
        <v>40</v>
      </c>
      <c r="B36" s="18" t="s">
        <v>37</v>
      </c>
      <c r="C36" s="18"/>
      <c r="D36" s="18"/>
      <c r="E36" s="15"/>
      <c r="F36" s="27"/>
      <c r="G36" s="123" t="s">
        <v>38</v>
      </c>
      <c r="H36" s="123"/>
      <c r="I36" s="39"/>
      <c r="J36" s="73"/>
      <c r="K36" s="76">
        <f>Décompte!K7</f>
        <v>0</v>
      </c>
      <c r="L36" s="13"/>
      <c r="M36" s="82"/>
      <c r="N36" s="13"/>
      <c r="O36" s="16"/>
    </row>
    <row r="37" spans="1:15" ht="14.45">
      <c r="A37" s="36"/>
      <c r="B37" s="27"/>
      <c r="C37" s="27"/>
      <c r="D37" s="27"/>
      <c r="E37" s="27"/>
      <c r="F37" s="27"/>
      <c r="G37" s="37"/>
      <c r="H37" s="38"/>
      <c r="I37" s="39"/>
      <c r="J37" s="40"/>
      <c r="K37" s="40"/>
      <c r="L37" s="13"/>
      <c r="M37" s="40"/>
      <c r="N37" s="13"/>
      <c r="O37" s="16"/>
    </row>
    <row r="38" spans="1:15" ht="14.45">
      <c r="A38" s="46" t="s">
        <v>39</v>
      </c>
      <c r="B38" s="13"/>
      <c r="C38" s="27"/>
      <c r="D38" s="27"/>
      <c r="E38" s="27"/>
      <c r="F38" s="27"/>
      <c r="G38" s="37"/>
      <c r="H38" s="38"/>
      <c r="I38" s="39"/>
      <c r="J38" s="40"/>
      <c r="K38" s="40"/>
      <c r="L38" s="13"/>
      <c r="M38" s="40"/>
      <c r="N38" s="13"/>
      <c r="O38" s="16"/>
    </row>
    <row r="39" spans="1:15" ht="14.45">
      <c r="A39" s="32">
        <v>50</v>
      </c>
      <c r="B39" s="18" t="s">
        <v>40</v>
      </c>
      <c r="C39" s="18"/>
      <c r="D39" s="18"/>
      <c r="E39" s="15"/>
      <c r="F39" s="44"/>
      <c r="G39" s="33" t="s">
        <v>36</v>
      </c>
      <c r="H39" s="84"/>
      <c r="I39" s="45"/>
      <c r="J39" s="74">
        <f>H39</f>
        <v>0</v>
      </c>
      <c r="K39" s="76">
        <f>Décompte!K8</f>
        <v>0</v>
      </c>
      <c r="L39" s="34">
        <v>150</v>
      </c>
      <c r="M39" s="83">
        <f>L39</f>
        <v>150</v>
      </c>
      <c r="N39" s="13"/>
      <c r="O39" s="16"/>
    </row>
    <row r="40" spans="1:15" ht="14.45">
      <c r="A40" s="47">
        <v>51</v>
      </c>
      <c r="B40" s="48" t="s">
        <v>41</v>
      </c>
      <c r="C40" s="48"/>
      <c r="D40" s="48"/>
      <c r="E40" s="49"/>
      <c r="F40" s="44"/>
      <c r="G40" s="33" t="s">
        <v>36</v>
      </c>
      <c r="H40" s="84"/>
      <c r="I40" s="39"/>
      <c r="J40" s="73">
        <f>H40</f>
        <v>0</v>
      </c>
      <c r="K40" s="76">
        <f>Décompte!K9</f>
        <v>0</v>
      </c>
      <c r="L40" s="34">
        <v>250</v>
      </c>
      <c r="M40" s="82">
        <f>L40</f>
        <v>250</v>
      </c>
      <c r="N40" s="13"/>
      <c r="O40" s="16"/>
    </row>
    <row r="41" spans="1:15" ht="14.45">
      <c r="A41" s="47">
        <v>60</v>
      </c>
      <c r="B41" s="48" t="s">
        <v>42</v>
      </c>
      <c r="C41" s="48"/>
      <c r="D41" s="48"/>
      <c r="E41" s="49"/>
      <c r="F41" s="44"/>
      <c r="G41" s="33" t="s">
        <v>36</v>
      </c>
      <c r="H41" s="84"/>
      <c r="I41" s="39"/>
      <c r="J41" s="73">
        <f>H41</f>
        <v>0</v>
      </c>
      <c r="K41" s="76">
        <f>Décompte!K10</f>
        <v>0</v>
      </c>
      <c r="L41" s="34">
        <v>100</v>
      </c>
      <c r="M41" s="82">
        <f>L41</f>
        <v>100</v>
      </c>
      <c r="N41" s="13"/>
      <c r="O41" s="16"/>
    </row>
    <row r="42" spans="1:15" ht="14.45">
      <c r="A42" s="50">
        <v>70</v>
      </c>
      <c r="B42" s="51" t="s">
        <v>43</v>
      </c>
      <c r="C42" s="51"/>
      <c r="D42" s="51"/>
      <c r="E42" s="52"/>
      <c r="F42" s="53"/>
      <c r="G42" s="33" t="s">
        <v>44</v>
      </c>
      <c r="H42" s="84"/>
      <c r="I42" s="39"/>
      <c r="J42" s="73">
        <f>(D18+D19)*H42</f>
        <v>0</v>
      </c>
      <c r="K42" s="76">
        <f>Décompte!K11</f>
        <v>0</v>
      </c>
      <c r="L42" s="34">
        <v>25</v>
      </c>
      <c r="M42" s="82">
        <f>($D$18+$D$19)*L42</f>
        <v>200</v>
      </c>
      <c r="N42" s="13"/>
      <c r="O42" s="16"/>
    </row>
    <row r="43" spans="1:15" ht="14.45">
      <c r="A43" s="54"/>
      <c r="B43" s="55"/>
      <c r="C43" s="55"/>
      <c r="D43" s="55"/>
      <c r="E43" s="55"/>
      <c r="F43" s="55"/>
      <c r="G43" s="37"/>
      <c r="H43" s="38"/>
      <c r="I43" s="39"/>
      <c r="J43" s="40"/>
      <c r="K43" s="40"/>
      <c r="L43" s="38"/>
      <c r="M43" s="40"/>
      <c r="N43" s="13"/>
      <c r="O43" s="16"/>
    </row>
    <row r="44" spans="1:15" ht="14.45">
      <c r="A44" s="46" t="s">
        <v>45</v>
      </c>
      <c r="B44" s="13"/>
      <c r="C44" s="27"/>
      <c r="D44" s="27"/>
      <c r="E44" s="27"/>
      <c r="F44" s="27"/>
      <c r="G44" s="37"/>
      <c r="H44" s="38"/>
      <c r="I44" s="39"/>
      <c r="J44" s="40"/>
      <c r="K44" s="40"/>
      <c r="L44" s="38"/>
      <c r="M44" s="40"/>
      <c r="N44" s="13"/>
      <c r="O44" s="16"/>
    </row>
    <row r="45" spans="1:15" ht="14.45">
      <c r="A45" s="32">
        <v>80</v>
      </c>
      <c r="B45" s="18" t="s">
        <v>46</v>
      </c>
      <c r="C45" s="18"/>
      <c r="D45" s="18"/>
      <c r="E45" s="15"/>
      <c r="F45" s="27"/>
      <c r="G45" s="33" t="s">
        <v>78</v>
      </c>
      <c r="H45" s="84"/>
      <c r="I45" s="35"/>
      <c r="J45" s="74">
        <f>D17*D23*H45</f>
        <v>0</v>
      </c>
      <c r="K45" s="76">
        <f>Décompte!K12</f>
        <v>0</v>
      </c>
      <c r="L45" s="34">
        <v>25</v>
      </c>
      <c r="M45" s="82">
        <f>$D$17*$D$23*L45</f>
        <v>1200</v>
      </c>
      <c r="N45" s="13"/>
      <c r="O45" s="16"/>
    </row>
    <row r="46" spans="1:15" ht="14.45">
      <c r="A46" s="56">
        <v>81</v>
      </c>
      <c r="B46" s="57" t="s">
        <v>48</v>
      </c>
      <c r="C46" s="57"/>
      <c r="D46" s="57"/>
      <c r="E46" s="58"/>
      <c r="F46" s="53"/>
      <c r="G46" s="33" t="s">
        <v>49</v>
      </c>
      <c r="H46" s="84"/>
      <c r="I46" s="39"/>
      <c r="J46" s="73">
        <f>D20*H46</f>
        <v>0</v>
      </c>
      <c r="K46" s="76">
        <f>Décompte!K13</f>
        <v>0</v>
      </c>
      <c r="L46" s="34">
        <v>80</v>
      </c>
      <c r="M46" s="82">
        <f>$D$20*L46</f>
        <v>80</v>
      </c>
      <c r="N46" s="13"/>
      <c r="O46" s="16"/>
    </row>
    <row r="47" spans="1:15" ht="14.45">
      <c r="A47" s="50">
        <v>82</v>
      </c>
      <c r="B47" s="51" t="s">
        <v>50</v>
      </c>
      <c r="C47" s="51"/>
      <c r="D47" s="51"/>
      <c r="E47" s="52"/>
      <c r="F47" s="53"/>
      <c r="G47" s="33" t="s">
        <v>51</v>
      </c>
      <c r="H47" s="84"/>
      <c r="I47" s="39"/>
      <c r="J47" s="73">
        <f>D18*H47</f>
        <v>0</v>
      </c>
      <c r="K47" s="76">
        <f>Décompte!K14</f>
        <v>0</v>
      </c>
      <c r="L47" s="34">
        <v>300</v>
      </c>
      <c r="M47" s="82">
        <f>$D$18*L47</f>
        <v>1800</v>
      </c>
      <c r="N47" s="13"/>
      <c r="O47" s="16"/>
    </row>
    <row r="48" spans="1:15" ht="14.45" customHeight="1">
      <c r="A48" s="50">
        <v>83</v>
      </c>
      <c r="B48" s="124" t="s">
        <v>52</v>
      </c>
      <c r="C48" s="124"/>
      <c r="D48" s="124"/>
      <c r="E48" s="125"/>
      <c r="F48" s="53"/>
      <c r="G48" s="33" t="s">
        <v>53</v>
      </c>
      <c r="H48" s="84"/>
      <c r="I48" s="39"/>
      <c r="J48" s="73">
        <f>D18*H48*D23</f>
        <v>0</v>
      </c>
      <c r="K48" s="76">
        <f>Décompte!K15</f>
        <v>0</v>
      </c>
      <c r="L48" s="34">
        <v>40</v>
      </c>
      <c r="M48" s="82">
        <f>$D$18*$D$23*L48</f>
        <v>480</v>
      </c>
      <c r="N48" s="13"/>
      <c r="O48" s="16"/>
    </row>
    <row r="49" spans="1:15" ht="14.45">
      <c r="A49" s="50">
        <v>84</v>
      </c>
      <c r="B49" s="51" t="s">
        <v>54</v>
      </c>
      <c r="C49" s="51"/>
      <c r="D49" s="51"/>
      <c r="E49" s="52"/>
      <c r="F49" s="53"/>
      <c r="G49" s="33" t="s">
        <v>55</v>
      </c>
      <c r="H49" s="84"/>
      <c r="I49" s="39"/>
      <c r="J49" s="73">
        <f>D19*D23*H49</f>
        <v>0</v>
      </c>
      <c r="K49" s="76">
        <f>Décompte!K16</f>
        <v>0</v>
      </c>
      <c r="L49" s="34">
        <v>40</v>
      </c>
      <c r="M49" s="82">
        <f>$D$19*$D$23*L49</f>
        <v>160</v>
      </c>
      <c r="N49" s="13"/>
      <c r="O49" s="16"/>
    </row>
    <row r="50" spans="1:15" ht="14.45">
      <c r="A50" s="56">
        <v>85</v>
      </c>
      <c r="B50" s="57" t="s">
        <v>56</v>
      </c>
      <c r="C50" s="57"/>
      <c r="D50" s="57"/>
      <c r="E50" s="58"/>
      <c r="F50" s="53"/>
      <c r="G50" s="33" t="s">
        <v>57</v>
      </c>
      <c r="H50" s="84"/>
      <c r="I50" s="39"/>
      <c r="J50" s="73">
        <f>D19*H50</f>
        <v>0</v>
      </c>
      <c r="K50" s="76">
        <f>Décompte!K17</f>
        <v>0</v>
      </c>
      <c r="L50" s="34">
        <v>40</v>
      </c>
      <c r="M50" s="82">
        <f>$D$19*L50</f>
        <v>80</v>
      </c>
      <c r="N50" s="13"/>
      <c r="O50" s="16"/>
    </row>
    <row r="51" spans="1:15" ht="4.1500000000000004" customHeight="1">
      <c r="A51" s="54"/>
      <c r="B51" s="55"/>
      <c r="C51" s="55"/>
      <c r="D51" s="55"/>
      <c r="E51" s="55"/>
      <c r="F51" s="55"/>
      <c r="G51" s="37"/>
      <c r="H51" s="38"/>
      <c r="I51" s="39"/>
      <c r="J51" s="40"/>
      <c r="K51" s="40"/>
      <c r="L51" s="13"/>
      <c r="M51" s="13"/>
      <c r="N51" s="13"/>
      <c r="O51" s="16"/>
    </row>
    <row r="52" spans="1:15" ht="14.45">
      <c r="A52" s="56">
        <v>90</v>
      </c>
      <c r="B52" s="57" t="s">
        <v>58</v>
      </c>
      <c r="C52" s="57"/>
      <c r="D52" s="57"/>
      <c r="E52" s="58"/>
      <c r="F52" s="55"/>
      <c r="G52" s="123" t="s">
        <v>59</v>
      </c>
      <c r="H52" s="123"/>
      <c r="I52" s="39"/>
      <c r="J52" s="73"/>
      <c r="K52" s="76">
        <f>Décompte!K18</f>
        <v>0</v>
      </c>
      <c r="L52" s="13"/>
      <c r="M52" s="13"/>
      <c r="N52" s="13"/>
      <c r="O52" s="16"/>
    </row>
    <row r="53" spans="1:15" ht="14.45" thickBot="1">
      <c r="A53" s="59"/>
      <c r="B53" s="59"/>
      <c r="H53" s="60"/>
      <c r="I53" s="60"/>
      <c r="J53" s="41"/>
      <c r="K53" s="42"/>
    </row>
    <row r="54" spans="1:15" ht="15" thickTop="1" thickBot="1">
      <c r="A54" s="126" t="s">
        <v>60</v>
      </c>
      <c r="B54" s="126"/>
      <c r="C54" s="126"/>
      <c r="D54" s="126"/>
      <c r="E54" s="126"/>
      <c r="F54" s="61"/>
      <c r="G54" s="62"/>
      <c r="H54" s="23"/>
      <c r="I54" s="23"/>
      <c r="J54" s="77">
        <f>SUM(J29+J31+J33+J34+J36+J39+J40+J41+J42+J45+J46+J47+J48+J49+J50+J52)</f>
        <v>0</v>
      </c>
      <c r="K54" s="77">
        <f>SUM(K29+K31+K33+K34+K36+K39+K40+K41+K42+K45+K46+K47+K48+K49+K50+K52)</f>
        <v>0</v>
      </c>
      <c r="L54" s="11"/>
      <c r="M54" s="77">
        <f>SUM(M29+M31+M33+M34+M36+M39+M40+M41+M42+M45+M46+M47+M48+M49+M50+M52)</f>
        <v>11384</v>
      </c>
      <c r="N54" s="11"/>
      <c r="O54" s="11"/>
    </row>
    <row r="55" spans="1:15" ht="5.25" customHeight="1" thickTop="1">
      <c r="A55" s="80"/>
      <c r="B55" s="80"/>
      <c r="C55" s="80"/>
      <c r="D55" s="80"/>
      <c r="E55" s="80"/>
      <c r="F55" s="61"/>
      <c r="G55" s="62"/>
      <c r="H55" s="23"/>
      <c r="I55" s="23"/>
      <c r="J55" s="63"/>
      <c r="K55" s="40"/>
      <c r="L55" s="11"/>
      <c r="N55" s="11"/>
      <c r="O55" s="11"/>
    </row>
    <row r="56" spans="1:15" ht="14.45">
      <c r="A56" s="79" t="s">
        <v>61</v>
      </c>
      <c r="B56" s="18"/>
      <c r="C56" s="18"/>
      <c r="D56" s="18"/>
      <c r="E56" s="15"/>
      <c r="F56" s="27"/>
      <c r="G56" s="39"/>
      <c r="H56" s="16"/>
      <c r="I56" s="16"/>
      <c r="J56" s="73">
        <f>J29</f>
        <v>0</v>
      </c>
      <c r="K56" s="76">
        <f>K29</f>
        <v>0</v>
      </c>
      <c r="L56" s="11"/>
      <c r="M56" s="11"/>
      <c r="N56" s="11"/>
      <c r="O56" s="11"/>
    </row>
    <row r="57" spans="1:15" ht="5.25" customHeight="1">
      <c r="A57" s="80"/>
      <c r="B57" s="80"/>
      <c r="C57" s="80"/>
      <c r="D57" s="80"/>
      <c r="E57" s="80"/>
      <c r="F57" s="61"/>
      <c r="G57" s="62"/>
      <c r="H57" s="23"/>
      <c r="I57" s="23"/>
      <c r="J57" s="63"/>
      <c r="K57" s="40"/>
      <c r="L57" s="11"/>
      <c r="M57" s="11"/>
      <c r="N57" s="11"/>
      <c r="O57" s="11"/>
    </row>
    <row r="58" spans="1:15" ht="14.45" customHeight="1">
      <c r="A58" s="79" t="s">
        <v>62</v>
      </c>
      <c r="B58" s="18"/>
      <c r="C58" s="18"/>
      <c r="D58" s="18"/>
      <c r="E58" s="15"/>
      <c r="H58" s="60"/>
      <c r="I58" s="60"/>
      <c r="J58" s="73"/>
      <c r="K58" s="76"/>
    </row>
    <row r="59" spans="1:15" ht="5.25" customHeight="1">
      <c r="A59" s="80"/>
      <c r="B59" s="80"/>
      <c r="C59" s="80"/>
      <c r="D59" s="80"/>
      <c r="E59" s="80"/>
      <c r="F59" s="61"/>
      <c r="G59" s="62"/>
      <c r="H59" s="23"/>
      <c r="I59" s="23"/>
      <c r="J59" s="63"/>
      <c r="K59" s="40"/>
      <c r="L59" s="11"/>
      <c r="M59" s="11"/>
      <c r="N59" s="11"/>
      <c r="O59" s="11"/>
    </row>
    <row r="60" spans="1:15">
      <c r="A60" s="79" t="s">
        <v>63</v>
      </c>
      <c r="B60" s="18"/>
      <c r="C60" s="18"/>
      <c r="D60" s="18"/>
      <c r="E60" s="15"/>
      <c r="H60" s="60"/>
      <c r="I60" s="60"/>
      <c r="J60" s="75">
        <f>SUM(J29+J31+J33+J34+J36+J39+J40+J41+J42)</f>
        <v>0</v>
      </c>
      <c r="K60" s="76">
        <f>K29+K31+K33+K34+K36+K39+K40+K41+K42</f>
        <v>0</v>
      </c>
    </row>
    <row r="61" spans="1:15" ht="5.25" customHeight="1">
      <c r="A61" s="80"/>
      <c r="B61" s="80"/>
      <c r="C61" s="80"/>
      <c r="D61" s="80"/>
      <c r="E61" s="80"/>
      <c r="F61" s="61"/>
      <c r="G61" s="62"/>
      <c r="H61" s="23"/>
      <c r="I61" s="23"/>
      <c r="J61" s="63"/>
      <c r="K61" s="40"/>
      <c r="L61" s="11"/>
      <c r="M61" s="11"/>
      <c r="N61" s="11"/>
      <c r="O61" s="11"/>
    </row>
    <row r="62" spans="1:15">
      <c r="A62" s="79" t="s">
        <v>64</v>
      </c>
      <c r="B62" s="18"/>
      <c r="C62" s="18"/>
      <c r="D62" s="18"/>
      <c r="E62" s="15"/>
      <c r="H62" s="60"/>
      <c r="I62" s="60"/>
      <c r="J62" s="73">
        <f>SUM(J45+J46+J47+J48+J49+J50+J52)</f>
        <v>0</v>
      </c>
      <c r="K62" s="76">
        <f>K45+K46+K47+K48+K49+K50+K52</f>
        <v>0</v>
      </c>
    </row>
    <row r="63" spans="1:15" ht="5.25" customHeight="1">
      <c r="A63" s="80"/>
      <c r="B63" s="80"/>
      <c r="C63" s="80"/>
      <c r="D63" s="80"/>
      <c r="E63" s="80"/>
      <c r="F63" s="61"/>
      <c r="G63" s="62"/>
      <c r="H63" s="23"/>
      <c r="I63" s="23"/>
      <c r="J63" s="63"/>
      <c r="K63" s="40"/>
      <c r="L63" s="11"/>
      <c r="M63" s="11"/>
      <c r="N63" s="11"/>
      <c r="O63" s="11"/>
    </row>
    <row r="64" spans="1:15">
      <c r="A64" s="79" t="s">
        <v>65</v>
      </c>
      <c r="B64" s="18"/>
      <c r="C64" s="18"/>
      <c r="D64" s="18"/>
      <c r="E64" s="15"/>
      <c r="H64" s="60"/>
      <c r="I64" s="60"/>
      <c r="J64" s="73">
        <f>J54-J58</f>
        <v>0</v>
      </c>
      <c r="K64" s="76">
        <f>K54-K58</f>
        <v>0</v>
      </c>
    </row>
    <row r="65" spans="1:15" ht="5.25" customHeight="1">
      <c r="A65" s="80"/>
      <c r="B65" s="80"/>
      <c r="C65" s="80"/>
      <c r="D65" s="80"/>
      <c r="E65" s="80"/>
      <c r="F65" s="61"/>
      <c r="G65" s="62"/>
      <c r="H65" s="23"/>
      <c r="I65" s="23"/>
      <c r="J65" s="63"/>
      <c r="K65" s="40"/>
      <c r="L65" s="11"/>
      <c r="M65" s="11"/>
      <c r="N65" s="11"/>
      <c r="O65" s="11"/>
    </row>
    <row r="66" spans="1:15" ht="14.45">
      <c r="A66" s="112" t="s">
        <v>66</v>
      </c>
      <c r="B66" s="112"/>
      <c r="C66" s="112"/>
      <c r="D66" s="112"/>
      <c r="E66" s="112"/>
      <c r="F66" s="27"/>
      <c r="G66" s="39"/>
      <c r="H66" s="16"/>
      <c r="I66" s="16"/>
      <c r="J66" s="73">
        <f>ROUND((J54-J56-J58)*0.75, -1)</f>
        <v>0</v>
      </c>
      <c r="K66" s="76"/>
      <c r="L66" s="11"/>
      <c r="M66" s="11"/>
      <c r="N66" s="11"/>
      <c r="O66" s="11"/>
    </row>
    <row r="67" spans="1:15" ht="5.25" customHeight="1">
      <c r="A67" s="80"/>
      <c r="B67" s="80"/>
      <c r="C67" s="80"/>
      <c r="D67" s="80"/>
      <c r="E67" s="80"/>
      <c r="F67" s="61"/>
      <c r="G67" s="62"/>
      <c r="H67" s="23"/>
      <c r="I67" s="23"/>
      <c r="J67" s="63"/>
      <c r="K67" s="40"/>
      <c r="L67" s="11"/>
      <c r="M67" s="11"/>
      <c r="N67" s="11"/>
      <c r="O67" s="11"/>
    </row>
    <row r="68" spans="1:15">
      <c r="A68" s="113" t="s">
        <v>67</v>
      </c>
      <c r="B68" s="114"/>
      <c r="C68" s="114"/>
      <c r="D68" s="114"/>
      <c r="E68" s="115"/>
      <c r="H68" s="60"/>
      <c r="I68" s="60"/>
      <c r="J68" s="41"/>
      <c r="K68" s="78">
        <f>K54-K56-K58-K66</f>
        <v>0</v>
      </c>
    </row>
    <row r="69" spans="1:15">
      <c r="A69" s="64"/>
      <c r="B69" s="64"/>
      <c r="C69" s="64"/>
      <c r="D69" s="64"/>
      <c r="E69" s="64"/>
      <c r="H69" s="60"/>
      <c r="I69" s="60"/>
      <c r="J69" s="41"/>
      <c r="K69" s="42"/>
    </row>
    <row r="70" spans="1:15">
      <c r="A70" s="59"/>
      <c r="B70" s="59"/>
      <c r="D70" s="59" t="s">
        <v>68</v>
      </c>
      <c r="G70" t="s">
        <v>69</v>
      </c>
      <c r="I70" s="60"/>
      <c r="J70" t="s">
        <v>70</v>
      </c>
    </row>
    <row r="71" spans="1:15">
      <c r="A71" s="59" t="s">
        <v>71</v>
      </c>
      <c r="B71" s="59"/>
      <c r="D71" s="65"/>
      <c r="E71" s="65"/>
      <c r="F71" s="60"/>
      <c r="G71" s="65"/>
      <c r="H71" s="66"/>
      <c r="I71" s="60"/>
      <c r="J71" s="66"/>
      <c r="K71" s="67"/>
    </row>
    <row r="72" spans="1:15" ht="71.45" customHeight="1">
      <c r="A72" s="59" t="s">
        <v>72</v>
      </c>
      <c r="B72" s="59"/>
      <c r="D72" s="65"/>
      <c r="E72" s="65"/>
      <c r="F72" s="60"/>
      <c r="G72" s="65"/>
      <c r="H72" s="66"/>
      <c r="I72" s="60"/>
      <c r="J72" s="66"/>
      <c r="K72" s="67"/>
    </row>
    <row r="75" spans="1:15" ht="13.9" customHeight="1">
      <c r="A75" s="116" t="s">
        <v>73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8"/>
    </row>
    <row r="76" spans="1:15" ht="13.9" customHeight="1">
      <c r="A76" s="119"/>
      <c r="B76" s="120"/>
      <c r="C76" s="120"/>
      <c r="D76" s="120"/>
      <c r="E76" s="120"/>
      <c r="F76" s="120"/>
      <c r="G76" s="120"/>
      <c r="H76" s="120"/>
      <c r="I76" s="120"/>
      <c r="J76" s="120"/>
      <c r="K76" s="121"/>
    </row>
  </sheetData>
  <mergeCells count="26">
    <mergeCell ref="G52:H52"/>
    <mergeCell ref="A54:E54"/>
    <mergeCell ref="A66:E66"/>
    <mergeCell ref="A68:E68"/>
    <mergeCell ref="A75:K76"/>
    <mergeCell ref="B48:E48"/>
    <mergeCell ref="D11:K11"/>
    <mergeCell ref="D12:K12"/>
    <mergeCell ref="A17:C17"/>
    <mergeCell ref="G17:K22"/>
    <mergeCell ref="A18:C18"/>
    <mergeCell ref="A19:C19"/>
    <mergeCell ref="A21:C21"/>
    <mergeCell ref="A22:C22"/>
    <mergeCell ref="A23:C23"/>
    <mergeCell ref="G23:K23"/>
    <mergeCell ref="G24:H24"/>
    <mergeCell ref="G36:H36"/>
    <mergeCell ref="D10:K10"/>
    <mergeCell ref="B26:E27"/>
    <mergeCell ref="G25:H27"/>
    <mergeCell ref="A1:K1"/>
    <mergeCell ref="H4:K4"/>
    <mergeCell ref="D6:E6"/>
    <mergeCell ref="D7:E7"/>
    <mergeCell ref="D8:K8"/>
  </mergeCells>
  <hyperlinks>
    <hyperlink ref="G23" r:id="rId1" display="https://pfadi.swiss/fr/publications-telechargements/downloads/?search=f%C3%A9d%C3%A9raux" xr:uid="{92098408-3339-4BB6-8219-C402A7B1E4F2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7C85-F7FE-44AC-A19F-60A026345A94}">
  <dimension ref="A1:O76"/>
  <sheetViews>
    <sheetView view="pageLayout" topLeftCell="A34" zoomScale="85" zoomScaleNormal="100" zoomScalePageLayoutView="85" workbookViewId="0">
      <selection activeCell="B49" sqref="B49"/>
    </sheetView>
  </sheetViews>
  <sheetFormatPr defaultColWidth="8.7109375" defaultRowHeight="13.9"/>
  <cols>
    <col min="1" max="1" width="4.28515625" customWidth="1"/>
    <col min="2" max="2" width="10.140625" customWidth="1"/>
    <col min="3" max="3" width="17.140625" customWidth="1"/>
    <col min="4" max="5" width="15.28515625" customWidth="1"/>
    <col min="6" max="6" width="1" customWidth="1"/>
    <col min="7" max="7" width="18.28515625" customWidth="1"/>
    <col min="8" max="8" width="11.85546875" customWidth="1"/>
    <col min="9" max="9" width="3.140625" customWidth="1"/>
    <col min="10" max="10" width="18.7109375" customWidth="1"/>
    <col min="11" max="11" width="15.42578125" style="8" customWidth="1"/>
    <col min="12" max="256" width="11.42578125" customWidth="1"/>
  </cols>
  <sheetData>
    <row r="1" spans="1:13" ht="17.4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ht="3" customHeight="1" thickBot="1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ht="19.149999999999999" customHeight="1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>
      <c r="A4" s="9" t="s">
        <v>1</v>
      </c>
      <c r="B4" s="9"/>
      <c r="C4" s="9"/>
      <c r="D4" s="9"/>
      <c r="E4" s="9"/>
      <c r="F4" s="9"/>
      <c r="G4" s="9"/>
      <c r="H4" s="96" t="s">
        <v>81</v>
      </c>
      <c r="I4" s="96"/>
      <c r="J4" s="96"/>
      <c r="K4" s="96"/>
      <c r="L4" s="9"/>
      <c r="M4" s="9"/>
    </row>
    <row r="5" spans="1:13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>
      <c r="A6" s="14" t="s">
        <v>3</v>
      </c>
      <c r="B6" s="14"/>
      <c r="C6" s="14"/>
      <c r="D6" s="92" t="s">
        <v>75</v>
      </c>
      <c r="E6" s="94"/>
      <c r="F6" s="13"/>
      <c r="G6" s="13"/>
      <c r="H6" s="16"/>
      <c r="I6" s="16"/>
      <c r="J6" s="16"/>
      <c r="K6" s="13"/>
      <c r="L6" s="13"/>
      <c r="M6" s="17"/>
    </row>
    <row r="7" spans="1:13">
      <c r="A7" s="14" t="s">
        <v>5</v>
      </c>
      <c r="B7" s="14"/>
      <c r="C7" s="14"/>
      <c r="D7" s="92" t="s">
        <v>82</v>
      </c>
      <c r="E7" s="94"/>
      <c r="F7" s="13"/>
      <c r="G7" s="13"/>
      <c r="H7" s="16"/>
      <c r="I7" s="16"/>
      <c r="J7" s="16"/>
      <c r="K7" s="13"/>
      <c r="L7" s="13"/>
      <c r="M7" s="17"/>
    </row>
    <row r="8" spans="1:13">
      <c r="A8" s="14" t="s">
        <v>7</v>
      </c>
      <c r="B8" s="14"/>
      <c r="C8" s="14"/>
      <c r="D8" s="97"/>
      <c r="E8" s="98"/>
      <c r="F8" s="98"/>
      <c r="G8" s="98"/>
      <c r="H8" s="98"/>
      <c r="I8" s="98"/>
      <c r="J8" s="98"/>
      <c r="K8" s="99"/>
      <c r="L8" s="13"/>
      <c r="M8" s="17"/>
    </row>
    <row r="9" spans="1:13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>
      <c r="A10" s="14" t="s">
        <v>8</v>
      </c>
      <c r="B10" s="14"/>
      <c r="C10" s="14"/>
      <c r="D10" s="92"/>
      <c r="E10" s="93"/>
      <c r="F10" s="93"/>
      <c r="G10" s="93"/>
      <c r="H10" s="93"/>
      <c r="I10" s="93"/>
      <c r="J10" s="93"/>
      <c r="K10" s="94"/>
      <c r="L10" s="13"/>
      <c r="M10" s="17"/>
    </row>
    <row r="11" spans="1:13">
      <c r="A11" s="14" t="s">
        <v>9</v>
      </c>
      <c r="B11" s="14"/>
      <c r="C11" s="14"/>
      <c r="D11" s="92"/>
      <c r="E11" s="93"/>
      <c r="F11" s="93"/>
      <c r="G11" s="93"/>
      <c r="H11" s="93"/>
      <c r="I11" s="93"/>
      <c r="J11" s="93"/>
      <c r="K11" s="94"/>
      <c r="L11" s="13"/>
      <c r="M11" s="17"/>
    </row>
    <row r="12" spans="1:13">
      <c r="A12" s="14" t="s">
        <v>10</v>
      </c>
      <c r="B12" s="14"/>
      <c r="C12" s="14"/>
      <c r="D12" s="92"/>
      <c r="E12" s="93"/>
      <c r="F12" s="93"/>
      <c r="G12" s="93"/>
      <c r="H12" s="93"/>
      <c r="I12" s="93"/>
      <c r="J12" s="93"/>
      <c r="K12" s="94"/>
      <c r="L12" s="13"/>
      <c r="M12" s="17"/>
    </row>
    <row r="13" spans="1:13">
      <c r="A13" s="14"/>
      <c r="B13" s="14"/>
      <c r="C13" s="14"/>
      <c r="D13" s="13"/>
      <c r="E13" s="13"/>
      <c r="F13" s="13"/>
      <c r="G13" s="13"/>
      <c r="H13" s="16"/>
      <c r="I13" s="16"/>
      <c r="J13" s="16"/>
      <c r="K13" s="13"/>
      <c r="L13" s="13"/>
      <c r="M13" s="17"/>
    </row>
    <row r="14" spans="1:13" ht="14.45">
      <c r="A14" s="19"/>
      <c r="B14" s="19"/>
      <c r="C14" s="19"/>
      <c r="D14" s="20"/>
      <c r="E14" s="20"/>
      <c r="F14" s="20"/>
      <c r="G14" s="20"/>
      <c r="H14" s="21"/>
      <c r="I14" s="21"/>
      <c r="J14" s="21"/>
      <c r="K14" s="22"/>
      <c r="L14" s="20"/>
      <c r="M14" s="20"/>
    </row>
    <row r="15" spans="1:13">
      <c r="A15" s="9" t="s">
        <v>11</v>
      </c>
      <c r="B15" s="9"/>
      <c r="C15" s="9"/>
      <c r="D15" s="71" t="s">
        <v>12</v>
      </c>
      <c r="E15" s="69" t="s">
        <v>13</v>
      </c>
      <c r="F15" s="9"/>
      <c r="G15" s="9"/>
      <c r="H15" s="23"/>
      <c r="I15" s="23"/>
      <c r="J15" s="16"/>
      <c r="K15" s="13"/>
      <c r="L15" s="9"/>
      <c r="M15" s="9"/>
    </row>
    <row r="16" spans="1:13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" customHeight="1">
      <c r="A17" s="100" t="s">
        <v>14</v>
      </c>
      <c r="B17" s="101"/>
      <c r="C17" s="102"/>
      <c r="D17" s="70">
        <v>24</v>
      </c>
      <c r="E17" s="68"/>
      <c r="F17" s="13"/>
      <c r="G17" s="103" t="s">
        <v>15</v>
      </c>
      <c r="H17" s="104"/>
      <c r="I17" s="104"/>
      <c r="J17" s="104"/>
      <c r="K17" s="105"/>
      <c r="L17" s="13"/>
      <c r="M17" s="17"/>
      <c r="N17" s="13"/>
      <c r="O17" s="13"/>
    </row>
    <row r="18" spans="1:15">
      <c r="A18" s="100" t="s">
        <v>16</v>
      </c>
      <c r="B18" s="101"/>
      <c r="C18" s="102"/>
      <c r="D18" s="70">
        <v>6</v>
      </c>
      <c r="E18" s="68"/>
      <c r="F18" s="13"/>
      <c r="G18" s="106"/>
      <c r="H18" s="107"/>
      <c r="I18" s="107"/>
      <c r="J18" s="107"/>
      <c r="K18" s="108"/>
      <c r="L18" s="13"/>
      <c r="M18" s="13"/>
      <c r="N18" s="13"/>
      <c r="O18" s="13"/>
    </row>
    <row r="19" spans="1:15">
      <c r="A19" s="100" t="s">
        <v>17</v>
      </c>
      <c r="B19" s="101"/>
      <c r="C19" s="102"/>
      <c r="D19" s="70">
        <v>2</v>
      </c>
      <c r="E19" s="68"/>
      <c r="F19" s="13"/>
      <c r="G19" s="106"/>
      <c r="H19" s="107"/>
      <c r="I19" s="107"/>
      <c r="J19" s="107"/>
      <c r="K19" s="108"/>
      <c r="L19" s="13"/>
      <c r="M19" s="13"/>
      <c r="N19" s="13"/>
      <c r="O19" s="13"/>
    </row>
    <row r="20" spans="1:15">
      <c r="A20" s="24" t="s">
        <v>18</v>
      </c>
      <c r="B20" s="25"/>
      <c r="C20" s="26"/>
      <c r="D20" s="70">
        <v>1</v>
      </c>
      <c r="E20" s="68"/>
      <c r="F20" s="13"/>
      <c r="G20" s="106"/>
      <c r="H20" s="107"/>
      <c r="I20" s="107"/>
      <c r="J20" s="107"/>
      <c r="K20" s="108"/>
      <c r="L20" s="13"/>
      <c r="M20" s="13"/>
      <c r="N20" s="13"/>
      <c r="O20" s="13"/>
    </row>
    <row r="21" spans="1:15">
      <c r="A21" s="100" t="s">
        <v>19</v>
      </c>
      <c r="B21" s="101"/>
      <c r="C21" s="102"/>
      <c r="D21" s="70">
        <v>10</v>
      </c>
      <c r="E21" s="68"/>
      <c r="F21" s="13"/>
      <c r="G21" s="106"/>
      <c r="H21" s="107"/>
      <c r="I21" s="107"/>
      <c r="J21" s="107"/>
      <c r="K21" s="108"/>
      <c r="L21" s="13"/>
      <c r="M21" s="13"/>
      <c r="N21" s="13"/>
      <c r="O21" s="13"/>
    </row>
    <row r="22" spans="1:15">
      <c r="A22" s="100" t="s">
        <v>20</v>
      </c>
      <c r="B22" s="101"/>
      <c r="C22" s="102"/>
      <c r="D22" s="70">
        <v>8</v>
      </c>
      <c r="E22" s="68"/>
      <c r="F22" s="13"/>
      <c r="G22" s="106"/>
      <c r="H22" s="107"/>
      <c r="I22" s="107"/>
      <c r="J22" s="107"/>
      <c r="K22" s="108"/>
      <c r="L22" s="13"/>
      <c r="M22" s="13"/>
      <c r="N22" s="13"/>
      <c r="O22" s="13"/>
    </row>
    <row r="23" spans="1:15">
      <c r="A23" s="100" t="s">
        <v>21</v>
      </c>
      <c r="B23" s="101"/>
      <c r="C23" s="102"/>
      <c r="D23" s="70">
        <v>2</v>
      </c>
      <c r="E23" s="68"/>
      <c r="F23" s="13"/>
      <c r="G23" s="109" t="s">
        <v>22</v>
      </c>
      <c r="H23" s="110"/>
      <c r="I23" s="110"/>
      <c r="J23" s="110"/>
      <c r="K23" s="111"/>
      <c r="L23" s="13"/>
      <c r="M23" s="13"/>
      <c r="N23" s="13"/>
      <c r="O23" s="13"/>
    </row>
    <row r="24" spans="1:15">
      <c r="A24" s="14"/>
      <c r="B24" s="14"/>
      <c r="C24" s="14"/>
      <c r="D24" s="17"/>
      <c r="E24" s="17"/>
      <c r="F24" s="13"/>
      <c r="G24" s="122"/>
      <c r="H24" s="122"/>
      <c r="I24" s="27"/>
      <c r="J24" s="28"/>
      <c r="K24" s="13"/>
      <c r="L24" s="13"/>
      <c r="M24" s="13"/>
      <c r="O24" s="13"/>
    </row>
    <row r="25" spans="1:15">
      <c r="A25" s="9" t="s">
        <v>23</v>
      </c>
      <c r="B25" s="9"/>
      <c r="C25" s="9"/>
      <c r="D25" s="9"/>
      <c r="E25" s="9"/>
      <c r="F25" s="9"/>
      <c r="G25" s="128" t="s">
        <v>24</v>
      </c>
      <c r="H25" s="129"/>
      <c r="I25" s="29"/>
      <c r="J25" s="72" t="s">
        <v>12</v>
      </c>
      <c r="K25" s="69" t="s">
        <v>13</v>
      </c>
      <c r="L25" s="9" t="s">
        <v>25</v>
      </c>
      <c r="M25" s="9"/>
      <c r="N25" s="9"/>
      <c r="O25" s="9"/>
    </row>
    <row r="26" spans="1:15" ht="27.6" customHeight="1">
      <c r="A26" s="10"/>
      <c r="B26" s="127" t="s">
        <v>26</v>
      </c>
      <c r="C26" s="127"/>
      <c r="D26" s="127"/>
      <c r="E26" s="127"/>
      <c r="F26" s="11"/>
      <c r="G26" s="130"/>
      <c r="H26" s="131"/>
      <c r="I26" s="12"/>
      <c r="J26" s="12"/>
      <c r="K26" s="13"/>
      <c r="L26" s="30"/>
      <c r="M26" s="11"/>
      <c r="N26" s="11"/>
      <c r="O26" s="11"/>
    </row>
    <row r="27" spans="1:15" ht="28.15" customHeight="1">
      <c r="A27" s="10"/>
      <c r="B27" s="127"/>
      <c r="C27" s="127"/>
      <c r="D27" s="127"/>
      <c r="E27" s="127"/>
      <c r="F27" s="11"/>
      <c r="G27" s="132"/>
      <c r="H27" s="133"/>
      <c r="I27" s="12"/>
      <c r="J27" s="12"/>
      <c r="K27" s="13"/>
      <c r="L27" s="30"/>
      <c r="M27" s="11"/>
      <c r="N27" s="11"/>
      <c r="O27" s="11"/>
    </row>
    <row r="28" spans="1:15" ht="14.45">
      <c r="A28" s="31" t="s">
        <v>27</v>
      </c>
      <c r="B28" s="10"/>
      <c r="C28" s="11"/>
      <c r="D28" s="11"/>
      <c r="E28" s="11"/>
      <c r="F28" s="11"/>
      <c r="G28" s="86" t="s">
        <v>28</v>
      </c>
      <c r="H28" s="85" t="s">
        <v>29</v>
      </c>
      <c r="I28" s="12"/>
      <c r="J28" s="12"/>
      <c r="K28" s="13"/>
      <c r="L28" s="30"/>
      <c r="M28" s="11"/>
      <c r="N28" s="11"/>
      <c r="O28" s="11"/>
    </row>
    <row r="29" spans="1:15" ht="14.45">
      <c r="A29" s="32">
        <v>10</v>
      </c>
      <c r="B29" s="18" t="s">
        <v>30</v>
      </c>
      <c r="C29" s="18"/>
      <c r="D29" s="18"/>
      <c r="E29" s="15"/>
      <c r="F29" s="27"/>
      <c r="G29" s="33" t="s">
        <v>31</v>
      </c>
      <c r="H29" s="84"/>
      <c r="I29" s="35"/>
      <c r="J29" s="73">
        <f>(D17+D18+D19)*H29*D22</f>
        <v>0</v>
      </c>
      <c r="K29" s="76">
        <f>Décompte!K3</f>
        <v>0</v>
      </c>
      <c r="L29" s="34">
        <v>17</v>
      </c>
      <c r="M29" s="82">
        <f>($D$17+$D$18+$D$19)*L29*$D$22</f>
        <v>4352</v>
      </c>
      <c r="N29" s="13"/>
      <c r="O29" s="16"/>
    </row>
    <row r="30" spans="1:15" ht="4.1500000000000004" customHeight="1">
      <c r="A30" s="54"/>
      <c r="B30" s="55"/>
      <c r="C30" s="55"/>
      <c r="D30" s="55"/>
      <c r="E30" s="55"/>
      <c r="F30" s="55"/>
      <c r="G30" s="37"/>
      <c r="H30" s="38"/>
      <c r="I30" s="39"/>
      <c r="J30" s="40"/>
      <c r="K30" s="40"/>
      <c r="L30" s="38"/>
      <c r="M30" s="40"/>
      <c r="N30" s="13"/>
      <c r="O30" s="16"/>
    </row>
    <row r="31" spans="1:15" ht="14.45">
      <c r="A31" s="32">
        <v>20</v>
      </c>
      <c r="B31" s="18" t="s">
        <v>32</v>
      </c>
      <c r="C31" s="18"/>
      <c r="D31" s="18"/>
      <c r="E31" s="15"/>
      <c r="F31" s="27"/>
      <c r="G31" s="33" t="s">
        <v>31</v>
      </c>
      <c r="H31" s="84"/>
      <c r="I31" s="35"/>
      <c r="J31" s="73">
        <f>(D17+D18+D19)*H31*D21</f>
        <v>0</v>
      </c>
      <c r="K31" s="76">
        <f>Décompte!K4</f>
        <v>0</v>
      </c>
      <c r="L31" s="34">
        <v>10</v>
      </c>
      <c r="M31" s="82">
        <f>($D$17+$D$18+$D$19)*L31*$D$21</f>
        <v>3200</v>
      </c>
      <c r="N31" s="13"/>
      <c r="O31" s="16"/>
    </row>
    <row r="32" spans="1:15" ht="4.1500000000000004" customHeight="1">
      <c r="A32" s="54"/>
      <c r="B32" s="55"/>
      <c r="C32" s="55"/>
      <c r="D32" s="55"/>
      <c r="E32" s="55"/>
      <c r="F32" s="55"/>
      <c r="G32" s="37"/>
      <c r="H32" s="38"/>
      <c r="I32" s="39"/>
      <c r="J32" s="40"/>
      <c r="K32" s="40"/>
      <c r="L32" s="38"/>
      <c r="M32" s="40"/>
      <c r="N32" s="13"/>
      <c r="O32" s="16"/>
    </row>
    <row r="33" spans="1:15" ht="14.45">
      <c r="A33" s="32">
        <v>30</v>
      </c>
      <c r="B33" s="43" t="s">
        <v>77</v>
      </c>
      <c r="C33" s="18"/>
      <c r="D33" s="18"/>
      <c r="E33" s="15"/>
      <c r="F33" s="44"/>
      <c r="G33" s="33" t="s">
        <v>34</v>
      </c>
      <c r="H33" s="84"/>
      <c r="I33" s="45"/>
      <c r="J33" s="74">
        <f>(D17+D18+D19)*H33</f>
        <v>0</v>
      </c>
      <c r="K33" s="76">
        <f>Décompte!K5</f>
        <v>0</v>
      </c>
      <c r="L33" s="34">
        <v>50</v>
      </c>
      <c r="M33" s="83">
        <f>($D$17+$D$18+$D$19)*L33</f>
        <v>1600</v>
      </c>
      <c r="N33" s="13"/>
      <c r="O33" s="16"/>
    </row>
    <row r="34" spans="1:15" ht="14.45">
      <c r="A34" s="32">
        <v>31</v>
      </c>
      <c r="B34" s="18" t="s">
        <v>35</v>
      </c>
      <c r="C34" s="18"/>
      <c r="D34" s="18"/>
      <c r="E34" s="15"/>
      <c r="F34" s="44"/>
      <c r="G34" s="33" t="s">
        <v>36</v>
      </c>
      <c r="H34" s="84"/>
      <c r="I34" s="45"/>
      <c r="J34" s="74">
        <f>H34</f>
        <v>0</v>
      </c>
      <c r="K34" s="76">
        <f>Décompte!K6</f>
        <v>0</v>
      </c>
      <c r="L34" s="34">
        <v>100</v>
      </c>
      <c r="M34" s="83">
        <f>L34</f>
        <v>100</v>
      </c>
      <c r="N34" s="13"/>
      <c r="O34" s="16"/>
    </row>
    <row r="35" spans="1:15" ht="4.1500000000000004" customHeight="1">
      <c r="A35" s="54"/>
      <c r="B35" s="55"/>
      <c r="C35" s="55"/>
      <c r="D35" s="55"/>
      <c r="E35" s="55"/>
      <c r="F35" s="55"/>
      <c r="G35" s="37"/>
      <c r="H35" s="38"/>
      <c r="I35" s="39"/>
      <c r="J35" s="40"/>
      <c r="K35" s="40"/>
      <c r="L35" s="13"/>
      <c r="M35" s="40"/>
      <c r="N35" s="13"/>
      <c r="O35" s="16"/>
    </row>
    <row r="36" spans="1:15" ht="14.45">
      <c r="A36" s="32">
        <v>40</v>
      </c>
      <c r="B36" s="18" t="s">
        <v>37</v>
      </c>
      <c r="C36" s="18"/>
      <c r="D36" s="18"/>
      <c r="E36" s="15"/>
      <c r="F36" s="27"/>
      <c r="G36" s="123" t="s">
        <v>38</v>
      </c>
      <c r="H36" s="123"/>
      <c r="I36" s="39"/>
      <c r="J36" s="73"/>
      <c r="K36" s="76">
        <f>Décompte!K7</f>
        <v>0</v>
      </c>
      <c r="L36" s="13"/>
      <c r="M36" s="82"/>
      <c r="N36" s="13"/>
      <c r="O36" s="16"/>
    </row>
    <row r="37" spans="1:15" ht="14.45">
      <c r="A37" s="36"/>
      <c r="B37" s="27"/>
      <c r="C37" s="27"/>
      <c r="D37" s="27"/>
      <c r="E37" s="27"/>
      <c r="F37" s="27"/>
      <c r="G37" s="37"/>
      <c r="H37" s="38"/>
      <c r="I37" s="39"/>
      <c r="J37" s="40"/>
      <c r="K37" s="40"/>
      <c r="L37" s="13"/>
      <c r="M37" s="40"/>
      <c r="N37" s="13"/>
      <c r="O37" s="16"/>
    </row>
    <row r="38" spans="1:15" ht="14.45">
      <c r="A38" s="46" t="s">
        <v>39</v>
      </c>
      <c r="B38" s="13"/>
      <c r="C38" s="27"/>
      <c r="D38" s="27"/>
      <c r="E38" s="27"/>
      <c r="F38" s="27"/>
      <c r="G38" s="37"/>
      <c r="H38" s="38"/>
      <c r="I38" s="39"/>
      <c r="J38" s="40"/>
      <c r="K38" s="40"/>
      <c r="L38" s="13"/>
      <c r="M38" s="40"/>
      <c r="N38" s="13"/>
      <c r="O38" s="16"/>
    </row>
    <row r="39" spans="1:15" ht="14.45">
      <c r="A39" s="32">
        <v>50</v>
      </c>
      <c r="B39" s="18" t="s">
        <v>40</v>
      </c>
      <c r="C39" s="18"/>
      <c r="D39" s="18"/>
      <c r="E39" s="15"/>
      <c r="F39" s="44"/>
      <c r="G39" s="33" t="s">
        <v>36</v>
      </c>
      <c r="H39" s="84"/>
      <c r="I39" s="45"/>
      <c r="J39" s="74">
        <f>H39</f>
        <v>0</v>
      </c>
      <c r="K39" s="76">
        <f>Décompte!K8</f>
        <v>0</v>
      </c>
      <c r="L39" s="34">
        <v>150</v>
      </c>
      <c r="M39" s="83">
        <f>L39</f>
        <v>150</v>
      </c>
      <c r="N39" s="13"/>
      <c r="O39" s="16"/>
    </row>
    <row r="40" spans="1:15" ht="14.45">
      <c r="A40" s="47">
        <v>51</v>
      </c>
      <c r="B40" s="48" t="s">
        <v>41</v>
      </c>
      <c r="C40" s="48"/>
      <c r="D40" s="48"/>
      <c r="E40" s="49"/>
      <c r="F40" s="44"/>
      <c r="G40" s="33" t="s">
        <v>36</v>
      </c>
      <c r="H40" s="84"/>
      <c r="I40" s="39"/>
      <c r="J40" s="73">
        <f>H40</f>
        <v>0</v>
      </c>
      <c r="K40" s="76">
        <f>Décompte!K9</f>
        <v>0</v>
      </c>
      <c r="L40" s="34">
        <v>250</v>
      </c>
      <c r="M40" s="82">
        <f>L40</f>
        <v>250</v>
      </c>
      <c r="N40" s="13"/>
      <c r="O40" s="16"/>
    </row>
    <row r="41" spans="1:15" ht="14.45">
      <c r="A41" s="47">
        <v>60</v>
      </c>
      <c r="B41" s="48" t="s">
        <v>42</v>
      </c>
      <c r="C41" s="48"/>
      <c r="D41" s="48"/>
      <c r="E41" s="49"/>
      <c r="F41" s="44"/>
      <c r="G41" s="33" t="s">
        <v>36</v>
      </c>
      <c r="H41" s="84"/>
      <c r="I41" s="39"/>
      <c r="J41" s="73">
        <f>H41</f>
        <v>0</v>
      </c>
      <c r="K41" s="76">
        <f>Décompte!K10</f>
        <v>0</v>
      </c>
      <c r="L41" s="34">
        <v>100</v>
      </c>
      <c r="M41" s="82">
        <f>L41</f>
        <v>100</v>
      </c>
      <c r="N41" s="13"/>
      <c r="O41" s="16"/>
    </row>
    <row r="42" spans="1:15" ht="14.45">
      <c r="A42" s="50">
        <v>70</v>
      </c>
      <c r="B42" s="51" t="s">
        <v>43</v>
      </c>
      <c r="C42" s="51"/>
      <c r="D42" s="51"/>
      <c r="E42" s="52"/>
      <c r="F42" s="53"/>
      <c r="G42" s="33" t="s">
        <v>44</v>
      </c>
      <c r="H42" s="84"/>
      <c r="I42" s="39"/>
      <c r="J42" s="73">
        <f>(D18+D19)*H42</f>
        <v>0</v>
      </c>
      <c r="K42" s="76">
        <f>Décompte!K11</f>
        <v>0</v>
      </c>
      <c r="L42" s="34">
        <v>25</v>
      </c>
      <c r="M42" s="82">
        <f>($D$18+$D$19)*L42</f>
        <v>200</v>
      </c>
      <c r="N42" s="13"/>
      <c r="O42" s="16"/>
    </row>
    <row r="43" spans="1:15" ht="14.45">
      <c r="A43" s="54"/>
      <c r="B43" s="55"/>
      <c r="C43" s="55"/>
      <c r="D43" s="55"/>
      <c r="E43" s="55"/>
      <c r="F43" s="55"/>
      <c r="G43" s="37"/>
      <c r="H43" s="38"/>
      <c r="I43" s="39"/>
      <c r="J43" s="40"/>
      <c r="K43" s="40"/>
      <c r="L43" s="38"/>
      <c r="M43" s="40"/>
      <c r="N43" s="13"/>
      <c r="O43" s="16"/>
    </row>
    <row r="44" spans="1:15" ht="14.45">
      <c r="A44" s="46" t="s">
        <v>45</v>
      </c>
      <c r="B44" s="13"/>
      <c r="C44" s="27"/>
      <c r="D44" s="27"/>
      <c r="E44" s="27"/>
      <c r="F44" s="27"/>
      <c r="G44" s="37"/>
      <c r="H44" s="38"/>
      <c r="I44" s="39"/>
      <c r="J44" s="40"/>
      <c r="K44" s="40"/>
      <c r="L44" s="38"/>
      <c r="M44" s="40"/>
      <c r="N44" s="13"/>
      <c r="O44" s="16"/>
    </row>
    <row r="45" spans="1:15" ht="14.45">
      <c r="A45" s="32">
        <v>80</v>
      </c>
      <c r="B45" s="18" t="s">
        <v>46</v>
      </c>
      <c r="C45" s="18"/>
      <c r="D45" s="18"/>
      <c r="E45" s="15"/>
      <c r="F45" s="27"/>
      <c r="G45" s="33" t="s">
        <v>78</v>
      </c>
      <c r="H45" s="84"/>
      <c r="I45" s="35"/>
      <c r="J45" s="74">
        <f>D17*D23*H45</f>
        <v>0</v>
      </c>
      <c r="K45" s="76">
        <f>Décompte!K12</f>
        <v>0</v>
      </c>
      <c r="L45" s="34">
        <v>25</v>
      </c>
      <c r="M45" s="82">
        <f>$D$17*$D$23*L45</f>
        <v>1200</v>
      </c>
      <c r="N45" s="13"/>
      <c r="O45" s="16"/>
    </row>
    <row r="46" spans="1:15" ht="14.45">
      <c r="A46" s="56">
        <v>81</v>
      </c>
      <c r="B46" s="57" t="s">
        <v>48</v>
      </c>
      <c r="C46" s="57"/>
      <c r="D46" s="57"/>
      <c r="E46" s="58"/>
      <c r="F46" s="53"/>
      <c r="G46" s="33" t="s">
        <v>49</v>
      </c>
      <c r="H46" s="84"/>
      <c r="I46" s="39"/>
      <c r="J46" s="73">
        <f>D20*H46</f>
        <v>0</v>
      </c>
      <c r="K46" s="76">
        <f>Décompte!K13</f>
        <v>0</v>
      </c>
      <c r="L46" s="34">
        <v>80</v>
      </c>
      <c r="M46" s="82">
        <f>$D$20*L46</f>
        <v>80</v>
      </c>
      <c r="N46" s="13"/>
      <c r="O46" s="16"/>
    </row>
    <row r="47" spans="1:15" ht="14.45">
      <c r="A47" s="50">
        <v>82</v>
      </c>
      <c r="B47" s="51" t="s">
        <v>50</v>
      </c>
      <c r="C47" s="51"/>
      <c r="D47" s="51"/>
      <c r="E47" s="52"/>
      <c r="F47" s="53"/>
      <c r="G47" s="33" t="s">
        <v>51</v>
      </c>
      <c r="H47" s="84"/>
      <c r="I47" s="39"/>
      <c r="J47" s="73">
        <f>D18*H47</f>
        <v>0</v>
      </c>
      <c r="K47" s="76">
        <f>Décompte!K14</f>
        <v>0</v>
      </c>
      <c r="L47" s="34">
        <v>300</v>
      </c>
      <c r="M47" s="82">
        <f>$D$18*L47</f>
        <v>1800</v>
      </c>
      <c r="N47" s="13"/>
      <c r="O47" s="16"/>
    </row>
    <row r="48" spans="1:15" ht="14.45" customHeight="1">
      <c r="A48" s="50">
        <v>83</v>
      </c>
      <c r="B48" s="134" t="s">
        <v>52</v>
      </c>
      <c r="C48" s="124"/>
      <c r="D48" s="124"/>
      <c r="E48" s="125"/>
      <c r="F48" s="53"/>
      <c r="G48" s="33" t="s">
        <v>53</v>
      </c>
      <c r="H48" s="84"/>
      <c r="I48" s="39"/>
      <c r="J48" s="73">
        <f>D18*H48*D23</f>
        <v>0</v>
      </c>
      <c r="K48" s="76">
        <f>Décompte!K15</f>
        <v>0</v>
      </c>
      <c r="L48" s="34">
        <v>40</v>
      </c>
      <c r="M48" s="82">
        <f>$D$18*$D$23*L48</f>
        <v>480</v>
      </c>
      <c r="N48" s="13"/>
      <c r="O48" s="16"/>
    </row>
    <row r="49" spans="1:15" ht="14.45">
      <c r="A49" s="50">
        <v>84</v>
      </c>
      <c r="B49" s="51" t="s">
        <v>54</v>
      </c>
      <c r="C49" s="51"/>
      <c r="D49" s="51"/>
      <c r="E49" s="52"/>
      <c r="F49" s="53"/>
      <c r="G49" s="33" t="s">
        <v>55</v>
      </c>
      <c r="H49" s="84"/>
      <c r="I49" s="39"/>
      <c r="J49" s="73">
        <f>D19*D23*H49</f>
        <v>0</v>
      </c>
      <c r="K49" s="76">
        <f>Décompte!K16</f>
        <v>0</v>
      </c>
      <c r="L49" s="34">
        <v>40</v>
      </c>
      <c r="M49" s="82">
        <f>$D$19*$D$23*L49</f>
        <v>160</v>
      </c>
      <c r="N49" s="13"/>
      <c r="O49" s="16"/>
    </row>
    <row r="50" spans="1:15" ht="14.45">
      <c r="A50" s="56">
        <v>85</v>
      </c>
      <c r="B50" s="57" t="s">
        <v>56</v>
      </c>
      <c r="C50" s="57"/>
      <c r="D50" s="57"/>
      <c r="E50" s="58"/>
      <c r="F50" s="53"/>
      <c r="G50" s="33" t="s">
        <v>57</v>
      </c>
      <c r="H50" s="84"/>
      <c r="I50" s="39"/>
      <c r="J50" s="73">
        <f>D19*H50</f>
        <v>0</v>
      </c>
      <c r="K50" s="76">
        <f>Décompte!K17</f>
        <v>0</v>
      </c>
      <c r="L50" s="34">
        <v>40</v>
      </c>
      <c r="M50" s="82">
        <f>$D$19*L50</f>
        <v>80</v>
      </c>
      <c r="N50" s="13"/>
      <c r="O50" s="16"/>
    </row>
    <row r="51" spans="1:15" ht="4.1500000000000004" customHeight="1">
      <c r="A51" s="54"/>
      <c r="B51" s="55"/>
      <c r="C51" s="55"/>
      <c r="D51" s="55"/>
      <c r="E51" s="55"/>
      <c r="F51" s="55"/>
      <c r="G51" s="37"/>
      <c r="H51" s="38"/>
      <c r="I51" s="39"/>
      <c r="J51" s="40"/>
      <c r="K51" s="40"/>
      <c r="L51" s="13"/>
      <c r="M51" s="13"/>
      <c r="N51" s="13"/>
      <c r="O51" s="16"/>
    </row>
    <row r="52" spans="1:15" ht="14.45">
      <c r="A52" s="56">
        <v>90</v>
      </c>
      <c r="B52" s="57" t="s">
        <v>58</v>
      </c>
      <c r="C52" s="57"/>
      <c r="D52" s="57"/>
      <c r="E52" s="58"/>
      <c r="F52" s="55"/>
      <c r="G52" s="123" t="s">
        <v>59</v>
      </c>
      <c r="H52" s="123"/>
      <c r="I52" s="39"/>
      <c r="J52" s="73"/>
      <c r="K52" s="76">
        <f>Décompte!K18</f>
        <v>0</v>
      </c>
      <c r="L52" s="13"/>
      <c r="M52" s="13"/>
      <c r="N52" s="13"/>
      <c r="O52" s="16"/>
    </row>
    <row r="53" spans="1:15" ht="14.45" thickBot="1">
      <c r="A53" s="59"/>
      <c r="B53" s="59"/>
      <c r="H53" s="60"/>
      <c r="I53" s="60"/>
      <c r="J53" s="41"/>
      <c r="K53" s="42"/>
    </row>
    <row r="54" spans="1:15" ht="15" thickTop="1" thickBot="1">
      <c r="A54" s="126" t="s">
        <v>60</v>
      </c>
      <c r="B54" s="126"/>
      <c r="C54" s="126"/>
      <c r="D54" s="126"/>
      <c r="E54" s="126"/>
      <c r="F54" s="61"/>
      <c r="G54" s="62"/>
      <c r="H54" s="23"/>
      <c r="I54" s="23"/>
      <c r="J54" s="77">
        <f>SUM(J29+J31+J33+J34+J36+J39+J40+J41+J42+J45+J46+J47+J48+J49+J50+J52)</f>
        <v>0</v>
      </c>
      <c r="K54" s="77">
        <f>SUM(K29+K31+K33+K34+K36+K39+K40+K41+K42+K45+K46+K47+K48+K49+K50+K52)</f>
        <v>0</v>
      </c>
      <c r="L54" s="11"/>
      <c r="M54" s="77">
        <f>SUM(M29+M31+M33+M34+M36+M39+M40+M41+M42+M45+M46+M47+M48+M49+M50+M52)</f>
        <v>13752</v>
      </c>
      <c r="N54" s="11"/>
      <c r="O54" s="11"/>
    </row>
    <row r="55" spans="1:15" ht="5.25" customHeight="1" thickTop="1">
      <c r="A55" s="80"/>
      <c r="B55" s="80"/>
      <c r="C55" s="80"/>
      <c r="D55" s="80"/>
      <c r="E55" s="80"/>
      <c r="F55" s="61"/>
      <c r="G55" s="62"/>
      <c r="H55" s="23"/>
      <c r="I55" s="23"/>
      <c r="J55" s="63"/>
      <c r="K55" s="40"/>
      <c r="L55" s="11"/>
      <c r="N55" s="11"/>
      <c r="O55" s="11"/>
    </row>
    <row r="56" spans="1:15" ht="14.45">
      <c r="A56" s="79" t="s">
        <v>61</v>
      </c>
      <c r="B56" s="18"/>
      <c r="C56" s="18"/>
      <c r="D56" s="18"/>
      <c r="E56" s="15"/>
      <c r="F56" s="27"/>
      <c r="G56" s="39"/>
      <c r="H56" s="16"/>
      <c r="I56" s="16"/>
      <c r="J56" s="73">
        <f>J29</f>
        <v>0</v>
      </c>
      <c r="K56" s="76">
        <f>K29</f>
        <v>0</v>
      </c>
      <c r="L56" s="11"/>
      <c r="M56" s="11"/>
      <c r="N56" s="11"/>
      <c r="O56" s="11"/>
    </row>
    <row r="57" spans="1:15" ht="5.25" customHeight="1">
      <c r="A57" s="80"/>
      <c r="B57" s="80"/>
      <c r="C57" s="80"/>
      <c r="D57" s="80"/>
      <c r="E57" s="80"/>
      <c r="F57" s="61"/>
      <c r="G57" s="62"/>
      <c r="H57" s="23"/>
      <c r="I57" s="23"/>
      <c r="J57" s="63"/>
      <c r="K57" s="40"/>
      <c r="L57" s="11"/>
      <c r="M57" s="11"/>
      <c r="N57" s="11"/>
      <c r="O57" s="11"/>
    </row>
    <row r="58" spans="1:15" ht="14.45" customHeight="1">
      <c r="A58" s="79" t="s">
        <v>62</v>
      </c>
      <c r="B58" s="18"/>
      <c r="C58" s="18"/>
      <c r="D58" s="18"/>
      <c r="E58" s="15"/>
      <c r="H58" s="60"/>
      <c r="I58" s="60"/>
      <c r="J58" s="73"/>
      <c r="K58" s="76"/>
    </row>
    <row r="59" spans="1:15" ht="5.25" customHeight="1">
      <c r="A59" s="80"/>
      <c r="B59" s="80"/>
      <c r="C59" s="80"/>
      <c r="D59" s="80"/>
      <c r="E59" s="80"/>
      <c r="F59" s="61"/>
      <c r="G59" s="62"/>
      <c r="H59" s="23"/>
      <c r="I59" s="23"/>
      <c r="J59" s="63"/>
      <c r="K59" s="40"/>
      <c r="L59" s="11"/>
      <c r="M59" s="11"/>
      <c r="N59" s="11"/>
      <c r="O59" s="11"/>
    </row>
    <row r="60" spans="1:15">
      <c r="A60" s="79" t="s">
        <v>63</v>
      </c>
      <c r="B60" s="18"/>
      <c r="C60" s="18"/>
      <c r="D60" s="18"/>
      <c r="E60" s="15"/>
      <c r="H60" s="60"/>
      <c r="I60" s="60"/>
      <c r="J60" s="75">
        <f>SUM(J29+J31+J33+J34+J36+J39+J40+J41+J42)</f>
        <v>0</v>
      </c>
      <c r="K60" s="76">
        <f>K29+K31+K33+K34+K36+K39+K40+K41+K42</f>
        <v>0</v>
      </c>
    </row>
    <row r="61" spans="1:15" ht="5.25" customHeight="1">
      <c r="A61" s="80"/>
      <c r="B61" s="80"/>
      <c r="C61" s="80"/>
      <c r="D61" s="80"/>
      <c r="E61" s="80"/>
      <c r="F61" s="61"/>
      <c r="G61" s="62"/>
      <c r="H61" s="23"/>
      <c r="I61" s="23"/>
      <c r="J61" s="63"/>
      <c r="K61" s="40"/>
      <c r="L61" s="11"/>
      <c r="M61" s="11"/>
      <c r="N61" s="11"/>
      <c r="O61" s="11"/>
    </row>
    <row r="62" spans="1:15">
      <c r="A62" s="79" t="s">
        <v>64</v>
      </c>
      <c r="B62" s="18"/>
      <c r="C62" s="18"/>
      <c r="D62" s="18"/>
      <c r="E62" s="15"/>
      <c r="H62" s="60"/>
      <c r="I62" s="60"/>
      <c r="J62" s="73">
        <f>SUM(J45+J46+J47+J48+J49+J50+J52)</f>
        <v>0</v>
      </c>
      <c r="K62" s="76">
        <f>K45+K46+K47+K48+K49+K50+K52</f>
        <v>0</v>
      </c>
    </row>
    <row r="63" spans="1:15" ht="5.25" customHeight="1">
      <c r="A63" s="80"/>
      <c r="B63" s="80"/>
      <c r="C63" s="80"/>
      <c r="D63" s="80"/>
      <c r="E63" s="80"/>
      <c r="F63" s="61"/>
      <c r="G63" s="62"/>
      <c r="H63" s="23"/>
      <c r="I63" s="23"/>
      <c r="J63" s="63"/>
      <c r="K63" s="40"/>
      <c r="L63" s="11"/>
      <c r="M63" s="11"/>
      <c r="N63" s="11"/>
      <c r="O63" s="11"/>
    </row>
    <row r="64" spans="1:15">
      <c r="A64" s="79" t="s">
        <v>65</v>
      </c>
      <c r="B64" s="18"/>
      <c r="C64" s="18"/>
      <c r="D64" s="18"/>
      <c r="E64" s="15"/>
      <c r="H64" s="60"/>
      <c r="I64" s="60"/>
      <c r="J64" s="73">
        <f>J54-J58</f>
        <v>0</v>
      </c>
      <c r="K64" s="76">
        <f>K54-K58</f>
        <v>0</v>
      </c>
    </row>
    <row r="65" spans="1:15" ht="5.25" customHeight="1">
      <c r="A65" s="80"/>
      <c r="B65" s="80"/>
      <c r="C65" s="80"/>
      <c r="D65" s="80"/>
      <c r="E65" s="80"/>
      <c r="F65" s="61"/>
      <c r="G65" s="62"/>
      <c r="H65" s="23"/>
      <c r="I65" s="23"/>
      <c r="J65" s="63"/>
      <c r="K65" s="40"/>
      <c r="L65" s="11"/>
      <c r="M65" s="11"/>
      <c r="N65" s="11"/>
      <c r="O65" s="11"/>
    </row>
    <row r="66" spans="1:15" ht="14.45">
      <c r="A66" s="112" t="s">
        <v>66</v>
      </c>
      <c r="B66" s="112"/>
      <c r="C66" s="112"/>
      <c r="D66" s="112"/>
      <c r="E66" s="112"/>
      <c r="F66" s="27"/>
      <c r="G66" s="39"/>
      <c r="H66" s="16"/>
      <c r="I66" s="16"/>
      <c r="J66" s="73">
        <f>ROUND((J54-J56-J58)*0.75, -1)</f>
        <v>0</v>
      </c>
      <c r="K66" s="76"/>
      <c r="L66" s="11"/>
      <c r="M66" s="11"/>
      <c r="N66" s="11"/>
      <c r="O66" s="11"/>
    </row>
    <row r="67" spans="1:15" ht="5.25" customHeight="1">
      <c r="A67" s="80"/>
      <c r="B67" s="80"/>
      <c r="C67" s="80"/>
      <c r="D67" s="80"/>
      <c r="E67" s="80"/>
      <c r="F67" s="61"/>
      <c r="G67" s="62"/>
      <c r="H67" s="23"/>
      <c r="I67" s="23"/>
      <c r="J67" s="63"/>
      <c r="K67" s="40"/>
      <c r="L67" s="11"/>
      <c r="M67" s="11"/>
      <c r="N67" s="11"/>
      <c r="O67" s="11"/>
    </row>
    <row r="68" spans="1:15">
      <c r="A68" s="113" t="s">
        <v>67</v>
      </c>
      <c r="B68" s="114"/>
      <c r="C68" s="114"/>
      <c r="D68" s="114"/>
      <c r="E68" s="115"/>
      <c r="H68" s="60"/>
      <c r="I68" s="60"/>
      <c r="J68" s="41"/>
      <c r="K68" s="78">
        <f>K54-K56-K58-K66</f>
        <v>0</v>
      </c>
    </row>
    <row r="69" spans="1:15">
      <c r="A69" s="64"/>
      <c r="B69" s="64"/>
      <c r="C69" s="64"/>
      <c r="D69" s="64"/>
      <c r="E69" s="64"/>
      <c r="H69" s="60"/>
      <c r="I69" s="60"/>
      <c r="J69" s="41"/>
      <c r="K69" s="42"/>
    </row>
    <row r="70" spans="1:15">
      <c r="A70" s="59"/>
      <c r="B70" s="59"/>
      <c r="D70" s="59" t="s">
        <v>68</v>
      </c>
      <c r="G70" t="s">
        <v>69</v>
      </c>
      <c r="I70" s="60"/>
      <c r="J70" t="s">
        <v>70</v>
      </c>
    </row>
    <row r="71" spans="1:15">
      <c r="A71" s="59" t="s">
        <v>71</v>
      </c>
      <c r="B71" s="59"/>
      <c r="D71" s="65"/>
      <c r="E71" s="65"/>
      <c r="F71" s="60"/>
      <c r="G71" s="65"/>
      <c r="H71" s="66"/>
      <c r="I71" s="60"/>
      <c r="J71" s="66"/>
      <c r="K71" s="67"/>
    </row>
    <row r="72" spans="1:15" ht="47.45" customHeight="1">
      <c r="A72" s="59" t="s">
        <v>72</v>
      </c>
      <c r="B72" s="59"/>
      <c r="D72" s="65"/>
      <c r="E72" s="65"/>
      <c r="F72" s="60"/>
      <c r="G72" s="65"/>
      <c r="H72" s="66"/>
      <c r="I72" s="60"/>
      <c r="J72" s="66"/>
      <c r="K72" s="67"/>
    </row>
    <row r="75" spans="1:15" ht="13.9" customHeight="1">
      <c r="A75" s="116" t="s">
        <v>73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8"/>
    </row>
    <row r="76" spans="1:15" ht="13.9" customHeight="1">
      <c r="A76" s="119"/>
      <c r="B76" s="120"/>
      <c r="C76" s="120"/>
      <c r="D76" s="120"/>
      <c r="E76" s="120"/>
      <c r="F76" s="120"/>
      <c r="G76" s="120"/>
      <c r="H76" s="120"/>
      <c r="I76" s="120"/>
      <c r="J76" s="120"/>
      <c r="K76" s="121"/>
    </row>
  </sheetData>
  <mergeCells count="26">
    <mergeCell ref="G52:H52"/>
    <mergeCell ref="A54:E54"/>
    <mergeCell ref="A66:E66"/>
    <mergeCell ref="A68:E68"/>
    <mergeCell ref="A75:K76"/>
    <mergeCell ref="B48:E48"/>
    <mergeCell ref="D11:K11"/>
    <mergeCell ref="D12:K12"/>
    <mergeCell ref="A17:C17"/>
    <mergeCell ref="G17:K22"/>
    <mergeCell ref="A18:C18"/>
    <mergeCell ref="A19:C19"/>
    <mergeCell ref="A21:C21"/>
    <mergeCell ref="A22:C22"/>
    <mergeCell ref="A23:C23"/>
    <mergeCell ref="G23:K23"/>
    <mergeCell ref="G24:H24"/>
    <mergeCell ref="G36:H36"/>
    <mergeCell ref="D10:K10"/>
    <mergeCell ref="B26:E27"/>
    <mergeCell ref="G25:H27"/>
    <mergeCell ref="A1:K1"/>
    <mergeCell ref="H4:K4"/>
    <mergeCell ref="D6:E6"/>
    <mergeCell ref="D7:E7"/>
    <mergeCell ref="D8:K8"/>
  </mergeCells>
  <hyperlinks>
    <hyperlink ref="G23" r:id="rId1" display="https://pfadi.swiss/fr/publications-telechargements/downloads/?search=f%C3%A9d%C3%A9raux" xr:uid="{4974132F-DC0A-49FF-8194-8631D055C678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807B-A695-4488-B0F3-61B13058136D}">
  <dimension ref="A1:O76"/>
  <sheetViews>
    <sheetView view="pageLayout" topLeftCell="A19" zoomScale="112" zoomScaleNormal="100" zoomScalePageLayoutView="112" workbookViewId="0">
      <selection activeCell="F48" sqref="F48"/>
    </sheetView>
  </sheetViews>
  <sheetFormatPr defaultColWidth="8.7109375" defaultRowHeight="13.9"/>
  <cols>
    <col min="1" max="1" width="4.28515625" customWidth="1"/>
    <col min="2" max="2" width="10.140625" customWidth="1"/>
    <col min="3" max="3" width="17.140625" customWidth="1"/>
    <col min="4" max="5" width="15.28515625" customWidth="1"/>
    <col min="6" max="6" width="1" customWidth="1"/>
    <col min="7" max="7" width="18.28515625" customWidth="1"/>
    <col min="8" max="8" width="11.85546875" customWidth="1"/>
    <col min="9" max="9" width="3.140625" customWidth="1"/>
    <col min="10" max="10" width="18.7109375" customWidth="1"/>
    <col min="11" max="11" width="15.42578125" style="8" customWidth="1"/>
    <col min="12" max="256" width="11.42578125" customWidth="1"/>
  </cols>
  <sheetData>
    <row r="1" spans="1:13" ht="17.4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ht="3" customHeight="1" thickBot="1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ht="19.149999999999999" customHeight="1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>
      <c r="A4" s="9" t="s">
        <v>1</v>
      </c>
      <c r="B4" s="9"/>
      <c r="C4" s="9"/>
      <c r="D4" s="9"/>
      <c r="E4" s="9"/>
      <c r="F4" s="9"/>
      <c r="G4" s="9"/>
      <c r="H4" s="96" t="s">
        <v>83</v>
      </c>
      <c r="I4" s="96"/>
      <c r="J4" s="96"/>
      <c r="K4" s="96"/>
      <c r="L4" s="9"/>
      <c r="M4" s="9"/>
    </row>
    <row r="5" spans="1:13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>
      <c r="A6" s="14" t="s">
        <v>3</v>
      </c>
      <c r="B6" s="14"/>
      <c r="C6" s="14"/>
      <c r="D6" s="92" t="s">
        <v>75</v>
      </c>
      <c r="E6" s="94"/>
      <c r="F6" s="13"/>
      <c r="G6" s="13"/>
      <c r="H6" s="16"/>
      <c r="I6" s="16"/>
      <c r="J6" s="16"/>
      <c r="K6" s="13"/>
      <c r="L6" s="13"/>
      <c r="M6" s="17"/>
    </row>
    <row r="7" spans="1:13">
      <c r="A7" s="14" t="s">
        <v>5</v>
      </c>
      <c r="B7" s="14"/>
      <c r="C7" s="14"/>
      <c r="D7" s="92" t="s">
        <v>84</v>
      </c>
      <c r="E7" s="94"/>
      <c r="F7" s="13"/>
      <c r="G7" s="13"/>
      <c r="H7" s="16"/>
      <c r="I7" s="16"/>
      <c r="J7" s="16"/>
      <c r="K7" s="13"/>
      <c r="L7" s="13"/>
      <c r="M7" s="17"/>
    </row>
    <row r="8" spans="1:13">
      <c r="A8" s="14" t="s">
        <v>7</v>
      </c>
      <c r="B8" s="14"/>
      <c r="C8" s="14"/>
      <c r="D8" s="97"/>
      <c r="E8" s="98"/>
      <c r="F8" s="98"/>
      <c r="G8" s="98"/>
      <c r="H8" s="98"/>
      <c r="I8" s="98"/>
      <c r="J8" s="98"/>
      <c r="K8" s="99"/>
      <c r="L8" s="13"/>
      <c r="M8" s="17"/>
    </row>
    <row r="9" spans="1:13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>
      <c r="A10" s="14" t="s">
        <v>8</v>
      </c>
      <c r="B10" s="14"/>
      <c r="C10" s="14"/>
      <c r="D10" s="92"/>
      <c r="E10" s="93"/>
      <c r="F10" s="93"/>
      <c r="G10" s="93"/>
      <c r="H10" s="93"/>
      <c r="I10" s="93"/>
      <c r="J10" s="93"/>
      <c r="K10" s="94"/>
      <c r="L10" s="13"/>
      <c r="M10" s="17"/>
    </row>
    <row r="11" spans="1:13">
      <c r="A11" s="14" t="s">
        <v>9</v>
      </c>
      <c r="B11" s="14"/>
      <c r="C11" s="14"/>
      <c r="D11" s="92"/>
      <c r="E11" s="93"/>
      <c r="F11" s="93"/>
      <c r="G11" s="93"/>
      <c r="H11" s="93"/>
      <c r="I11" s="93"/>
      <c r="J11" s="93"/>
      <c r="K11" s="94"/>
      <c r="L11" s="13"/>
      <c r="M11" s="17"/>
    </row>
    <row r="12" spans="1:13">
      <c r="A12" s="14" t="s">
        <v>10</v>
      </c>
      <c r="B12" s="14"/>
      <c r="C12" s="14"/>
      <c r="D12" s="92"/>
      <c r="E12" s="93"/>
      <c r="F12" s="93"/>
      <c r="G12" s="93"/>
      <c r="H12" s="93"/>
      <c r="I12" s="93"/>
      <c r="J12" s="93"/>
      <c r="K12" s="94"/>
      <c r="L12" s="13"/>
      <c r="M12" s="17"/>
    </row>
    <row r="13" spans="1:13">
      <c r="A13" s="14"/>
      <c r="B13" s="14"/>
      <c r="C13" s="14"/>
      <c r="D13" s="13"/>
      <c r="E13" s="13"/>
      <c r="F13" s="13"/>
      <c r="G13" s="13"/>
      <c r="H13" s="16"/>
      <c r="I13" s="16"/>
      <c r="J13" s="16"/>
      <c r="K13" s="13"/>
      <c r="L13" s="13"/>
      <c r="M13" s="17"/>
    </row>
    <row r="14" spans="1:13" ht="14.45">
      <c r="A14" s="19"/>
      <c r="B14" s="19"/>
      <c r="C14" s="19"/>
      <c r="D14" s="20"/>
      <c r="E14" s="20"/>
      <c r="F14" s="20"/>
      <c r="G14" s="20"/>
      <c r="H14" s="21"/>
      <c r="I14" s="21"/>
      <c r="J14" s="21"/>
      <c r="K14" s="22"/>
      <c r="L14" s="20"/>
      <c r="M14" s="20"/>
    </row>
    <row r="15" spans="1:13">
      <c r="A15" s="9" t="s">
        <v>11</v>
      </c>
      <c r="B15" s="9"/>
      <c r="C15" s="9"/>
      <c r="D15" s="71" t="s">
        <v>12</v>
      </c>
      <c r="E15" s="69" t="s">
        <v>13</v>
      </c>
      <c r="F15" s="9"/>
      <c r="G15" s="9"/>
      <c r="H15" s="23"/>
      <c r="I15" s="23"/>
      <c r="J15" s="16"/>
      <c r="K15" s="13"/>
      <c r="L15" s="9"/>
      <c r="M15" s="9"/>
    </row>
    <row r="16" spans="1:13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" customHeight="1">
      <c r="A17" s="100" t="s">
        <v>14</v>
      </c>
      <c r="B17" s="101"/>
      <c r="C17" s="102"/>
      <c r="D17" s="70">
        <v>24</v>
      </c>
      <c r="E17" s="68"/>
      <c r="F17" s="13"/>
      <c r="G17" s="103" t="s">
        <v>15</v>
      </c>
      <c r="H17" s="104"/>
      <c r="I17" s="104"/>
      <c r="J17" s="104"/>
      <c r="K17" s="105"/>
      <c r="L17" s="13"/>
      <c r="M17" s="17"/>
      <c r="N17" s="13"/>
      <c r="O17" s="13"/>
    </row>
    <row r="18" spans="1:15">
      <c r="A18" s="100" t="s">
        <v>16</v>
      </c>
      <c r="B18" s="101"/>
      <c r="C18" s="102"/>
      <c r="D18" s="70">
        <v>6</v>
      </c>
      <c r="E18" s="68"/>
      <c r="F18" s="13"/>
      <c r="G18" s="106"/>
      <c r="H18" s="107"/>
      <c r="I18" s="107"/>
      <c r="J18" s="107"/>
      <c r="K18" s="108"/>
      <c r="L18" s="13"/>
      <c r="M18" s="13"/>
      <c r="N18" s="13"/>
      <c r="O18" s="13"/>
    </row>
    <row r="19" spans="1:15">
      <c r="A19" s="100" t="s">
        <v>17</v>
      </c>
      <c r="B19" s="101"/>
      <c r="C19" s="102"/>
      <c r="D19" s="70">
        <v>2</v>
      </c>
      <c r="E19" s="68"/>
      <c r="F19" s="13"/>
      <c r="G19" s="106"/>
      <c r="H19" s="107"/>
      <c r="I19" s="107"/>
      <c r="J19" s="107"/>
      <c r="K19" s="108"/>
      <c r="L19" s="13"/>
      <c r="M19" s="13"/>
      <c r="N19" s="13"/>
      <c r="O19" s="13"/>
    </row>
    <row r="20" spans="1:15">
      <c r="A20" s="24" t="s">
        <v>18</v>
      </c>
      <c r="B20" s="25"/>
      <c r="C20" s="26"/>
      <c r="D20" s="70">
        <v>1</v>
      </c>
      <c r="E20" s="68"/>
      <c r="F20" s="13"/>
      <c r="G20" s="106"/>
      <c r="H20" s="107"/>
      <c r="I20" s="107"/>
      <c r="J20" s="107"/>
      <c r="K20" s="108"/>
      <c r="L20" s="13"/>
      <c r="M20" s="13"/>
      <c r="N20" s="13"/>
      <c r="O20" s="13"/>
    </row>
    <row r="21" spans="1:15">
      <c r="A21" s="100" t="s">
        <v>19</v>
      </c>
      <c r="B21" s="101"/>
      <c r="C21" s="102"/>
      <c r="D21" s="70">
        <v>2.5</v>
      </c>
      <c r="E21" s="68"/>
      <c r="F21" s="13"/>
      <c r="G21" s="106"/>
      <c r="H21" s="107"/>
      <c r="I21" s="107"/>
      <c r="J21" s="107"/>
      <c r="K21" s="108"/>
      <c r="L21" s="13"/>
      <c r="M21" s="13"/>
      <c r="N21" s="13"/>
      <c r="O21" s="13"/>
    </row>
    <row r="22" spans="1:15">
      <c r="A22" s="100" t="s">
        <v>20</v>
      </c>
      <c r="B22" s="101"/>
      <c r="C22" s="102"/>
      <c r="D22" s="70">
        <v>2</v>
      </c>
      <c r="E22" s="68"/>
      <c r="F22" s="13"/>
      <c r="G22" s="106"/>
      <c r="H22" s="107"/>
      <c r="I22" s="107"/>
      <c r="J22" s="107"/>
      <c r="K22" s="108"/>
      <c r="L22" s="13"/>
      <c r="M22" s="13"/>
      <c r="N22" s="13"/>
      <c r="O22" s="13"/>
    </row>
    <row r="23" spans="1:15">
      <c r="A23" s="100" t="s">
        <v>21</v>
      </c>
      <c r="B23" s="101"/>
      <c r="C23" s="102"/>
      <c r="D23" s="70">
        <v>1</v>
      </c>
      <c r="E23" s="68"/>
      <c r="F23" s="13"/>
      <c r="G23" s="109" t="s">
        <v>22</v>
      </c>
      <c r="H23" s="110"/>
      <c r="I23" s="110"/>
      <c r="J23" s="110"/>
      <c r="K23" s="111"/>
      <c r="L23" s="13"/>
      <c r="M23" s="13"/>
      <c r="N23" s="13"/>
      <c r="O23" s="13"/>
    </row>
    <row r="24" spans="1:15">
      <c r="A24" s="14"/>
      <c r="B24" s="14"/>
      <c r="C24" s="14"/>
      <c r="D24" s="17"/>
      <c r="E24" s="17"/>
      <c r="F24" s="13"/>
      <c r="G24" s="122"/>
      <c r="H24" s="122"/>
      <c r="I24" s="27"/>
      <c r="J24" s="28"/>
      <c r="K24" s="13"/>
      <c r="L24" s="13"/>
      <c r="M24" s="13"/>
      <c r="O24" s="13"/>
    </row>
    <row r="25" spans="1:15">
      <c r="A25" s="9" t="s">
        <v>23</v>
      </c>
      <c r="B25" s="9"/>
      <c r="C25" s="9"/>
      <c r="D25" s="9"/>
      <c r="E25" s="9"/>
      <c r="F25" s="9"/>
      <c r="G25" s="128" t="s">
        <v>24</v>
      </c>
      <c r="H25" s="129"/>
      <c r="I25" s="29"/>
      <c r="J25" s="72" t="s">
        <v>12</v>
      </c>
      <c r="K25" s="69" t="s">
        <v>13</v>
      </c>
      <c r="L25" s="9" t="s">
        <v>25</v>
      </c>
      <c r="M25" s="9"/>
      <c r="N25" s="9"/>
      <c r="O25" s="9"/>
    </row>
    <row r="26" spans="1:15" ht="28.15" customHeight="1">
      <c r="A26" s="10"/>
      <c r="B26" s="127" t="s">
        <v>26</v>
      </c>
      <c r="C26" s="127"/>
      <c r="D26" s="127"/>
      <c r="E26" s="127"/>
      <c r="F26" s="11"/>
      <c r="G26" s="130"/>
      <c r="H26" s="131"/>
      <c r="I26" s="12"/>
      <c r="J26" s="12"/>
      <c r="K26" s="13"/>
      <c r="L26" s="30"/>
      <c r="M26" s="11"/>
      <c r="N26" s="11"/>
      <c r="O26" s="11"/>
    </row>
    <row r="27" spans="1:15" ht="27.6" customHeight="1">
      <c r="A27" s="10"/>
      <c r="B27" s="127"/>
      <c r="C27" s="127"/>
      <c r="D27" s="127"/>
      <c r="E27" s="127"/>
      <c r="F27" s="11"/>
      <c r="G27" s="132"/>
      <c r="H27" s="133"/>
      <c r="I27" s="12"/>
      <c r="J27" s="12"/>
      <c r="K27" s="13"/>
      <c r="L27" s="30"/>
      <c r="M27" s="11"/>
      <c r="N27" s="11"/>
      <c r="O27" s="11"/>
    </row>
    <row r="28" spans="1:15" ht="14.45">
      <c r="A28" s="31" t="s">
        <v>27</v>
      </c>
      <c r="B28" s="10"/>
      <c r="C28" s="11"/>
      <c r="D28" s="11"/>
      <c r="E28" s="11"/>
      <c r="F28" s="11"/>
      <c r="G28" s="86" t="s">
        <v>28</v>
      </c>
      <c r="H28" s="85" t="s">
        <v>29</v>
      </c>
      <c r="I28" s="12"/>
      <c r="J28" s="12"/>
      <c r="K28" s="13"/>
      <c r="L28" s="30"/>
      <c r="M28" s="11"/>
      <c r="N28" s="11"/>
      <c r="O28" s="11"/>
    </row>
    <row r="29" spans="1:15" ht="14.45">
      <c r="A29" s="32">
        <v>10</v>
      </c>
      <c r="B29" s="18" t="s">
        <v>30</v>
      </c>
      <c r="C29" s="18"/>
      <c r="D29" s="18"/>
      <c r="E29" s="15"/>
      <c r="F29" s="27"/>
      <c r="G29" s="33" t="s">
        <v>31</v>
      </c>
      <c r="H29" s="84"/>
      <c r="I29" s="35"/>
      <c r="J29" s="73">
        <f>(D17+D18+D19)*H29*D22</f>
        <v>0</v>
      </c>
      <c r="K29" s="76">
        <f>Décompte!K3</f>
        <v>0</v>
      </c>
      <c r="L29" s="34">
        <v>17</v>
      </c>
      <c r="M29" s="82">
        <f>($D$17+$D$18+$D$19)*L29*$D$22</f>
        <v>1088</v>
      </c>
      <c r="N29" s="13"/>
      <c r="O29" s="16"/>
    </row>
    <row r="30" spans="1:15" ht="4.1500000000000004" customHeight="1">
      <c r="A30" s="54"/>
      <c r="B30" s="55"/>
      <c r="C30" s="55"/>
      <c r="D30" s="55"/>
      <c r="E30" s="55"/>
      <c r="F30" s="55"/>
      <c r="G30" s="37"/>
      <c r="H30" s="38"/>
      <c r="I30" s="39"/>
      <c r="J30" s="40"/>
      <c r="K30" s="40"/>
      <c r="L30" s="38"/>
      <c r="M30" s="40"/>
      <c r="N30" s="13"/>
      <c r="O30" s="16"/>
    </row>
    <row r="31" spans="1:15" ht="14.45">
      <c r="A31" s="32">
        <v>20</v>
      </c>
      <c r="B31" s="18" t="s">
        <v>32</v>
      </c>
      <c r="C31" s="18"/>
      <c r="D31" s="18"/>
      <c r="E31" s="15"/>
      <c r="F31" s="27"/>
      <c r="G31" s="33" t="s">
        <v>31</v>
      </c>
      <c r="H31" s="84"/>
      <c r="I31" s="35"/>
      <c r="J31" s="73">
        <f>(D17+D18+D19)*H31*D21</f>
        <v>0</v>
      </c>
      <c r="K31" s="76">
        <f>Décompte!K4</f>
        <v>0</v>
      </c>
      <c r="L31" s="34">
        <v>10</v>
      </c>
      <c r="M31" s="82">
        <f>($D$17+$D$18+$D$19)*L31*$D$21</f>
        <v>800</v>
      </c>
      <c r="N31" s="13"/>
      <c r="O31" s="16"/>
    </row>
    <row r="32" spans="1:15" ht="4.1500000000000004" customHeight="1">
      <c r="A32" s="54"/>
      <c r="B32" s="55"/>
      <c r="C32" s="55"/>
      <c r="D32" s="55"/>
      <c r="E32" s="55"/>
      <c r="F32" s="55"/>
      <c r="G32" s="37"/>
      <c r="H32" s="38"/>
      <c r="I32" s="39"/>
      <c r="J32" s="40"/>
      <c r="K32" s="40"/>
      <c r="L32" s="38"/>
      <c r="M32" s="40"/>
      <c r="N32" s="13"/>
      <c r="O32" s="16"/>
    </row>
    <row r="33" spans="1:15" ht="14.45">
      <c r="A33" s="32">
        <v>30</v>
      </c>
      <c r="B33" s="43" t="s">
        <v>85</v>
      </c>
      <c r="C33" s="18"/>
      <c r="D33" s="18"/>
      <c r="E33" s="15"/>
      <c r="F33" s="44"/>
      <c r="G33" s="33" t="s">
        <v>34</v>
      </c>
      <c r="H33" s="84"/>
      <c r="I33" s="45"/>
      <c r="J33" s="74">
        <f>(D17+D18+D19)*H33</f>
        <v>0</v>
      </c>
      <c r="K33" s="76">
        <f>Décompte!K5</f>
        <v>0</v>
      </c>
      <c r="L33" s="34">
        <v>40</v>
      </c>
      <c r="M33" s="83">
        <f>($D$17+$D$18+$D$19)*L33</f>
        <v>1280</v>
      </c>
      <c r="N33" s="13"/>
      <c r="O33" s="16"/>
    </row>
    <row r="34" spans="1:15" ht="14.45">
      <c r="A34" s="32">
        <v>31</v>
      </c>
      <c r="B34" s="18" t="s">
        <v>35</v>
      </c>
      <c r="C34" s="18"/>
      <c r="D34" s="18"/>
      <c r="E34" s="15"/>
      <c r="F34" s="44"/>
      <c r="G34" s="33" t="s">
        <v>36</v>
      </c>
      <c r="H34" s="84"/>
      <c r="I34" s="45"/>
      <c r="J34" s="74">
        <f>H34</f>
        <v>0</v>
      </c>
      <c r="K34" s="76">
        <f>Décompte!K6</f>
        <v>0</v>
      </c>
      <c r="L34" s="34">
        <v>100</v>
      </c>
      <c r="M34" s="83">
        <f>L34</f>
        <v>100</v>
      </c>
      <c r="N34" s="13"/>
      <c r="O34" s="16"/>
    </row>
    <row r="35" spans="1:15" ht="4.1500000000000004" customHeight="1">
      <c r="A35" s="54"/>
      <c r="B35" s="55"/>
      <c r="C35" s="55"/>
      <c r="D35" s="55"/>
      <c r="E35" s="55"/>
      <c r="F35" s="55"/>
      <c r="G35" s="37"/>
      <c r="H35" s="38"/>
      <c r="I35" s="39"/>
      <c r="J35" s="40"/>
      <c r="K35" s="40"/>
      <c r="L35" s="13"/>
      <c r="M35" s="40"/>
      <c r="N35" s="13"/>
      <c r="O35" s="16"/>
    </row>
    <row r="36" spans="1:15" ht="14.45">
      <c r="A36" s="32">
        <v>40</v>
      </c>
      <c r="B36" s="18" t="s">
        <v>37</v>
      </c>
      <c r="C36" s="18"/>
      <c r="D36" s="18"/>
      <c r="E36" s="15"/>
      <c r="F36" s="27"/>
      <c r="G36" s="123" t="s">
        <v>38</v>
      </c>
      <c r="H36" s="123"/>
      <c r="I36" s="39"/>
      <c r="J36" s="73"/>
      <c r="K36" s="76">
        <f>Décompte!K7</f>
        <v>0</v>
      </c>
      <c r="L36" s="13"/>
      <c r="M36" s="82"/>
      <c r="N36" s="13"/>
      <c r="O36" s="16"/>
    </row>
    <row r="37" spans="1:15" ht="14.45">
      <c r="A37" s="36"/>
      <c r="B37" s="27"/>
      <c r="C37" s="27"/>
      <c r="D37" s="27"/>
      <c r="E37" s="27"/>
      <c r="F37" s="27"/>
      <c r="G37" s="37"/>
      <c r="H37" s="38"/>
      <c r="I37" s="39"/>
      <c r="J37" s="40"/>
      <c r="K37" s="40"/>
      <c r="L37" s="13"/>
      <c r="M37" s="40"/>
      <c r="N37" s="13"/>
      <c r="O37" s="16"/>
    </row>
    <row r="38" spans="1:15" ht="14.45">
      <c r="A38" s="46" t="s">
        <v>39</v>
      </c>
      <c r="B38" s="13"/>
      <c r="C38" s="27"/>
      <c r="D38" s="27"/>
      <c r="E38" s="27"/>
      <c r="F38" s="27"/>
      <c r="G38" s="37"/>
      <c r="H38" s="38"/>
      <c r="I38" s="39"/>
      <c r="J38" s="40"/>
      <c r="K38" s="40"/>
      <c r="L38" s="13"/>
      <c r="M38" s="40"/>
      <c r="N38" s="13"/>
      <c r="O38" s="16"/>
    </row>
    <row r="39" spans="1:15" ht="14.45">
      <c r="A39" s="32">
        <v>50</v>
      </c>
      <c r="B39" s="18" t="s">
        <v>40</v>
      </c>
      <c r="C39" s="18"/>
      <c r="D39" s="18"/>
      <c r="E39" s="15"/>
      <c r="F39" s="44"/>
      <c r="G39" s="33" t="s">
        <v>36</v>
      </c>
      <c r="H39" s="84"/>
      <c r="I39" s="45"/>
      <c r="J39" s="74">
        <f>H39</f>
        <v>0</v>
      </c>
      <c r="K39" s="76">
        <f>Décompte!K8</f>
        <v>0</v>
      </c>
      <c r="L39" s="34">
        <v>100</v>
      </c>
      <c r="M39" s="83">
        <f>L39</f>
        <v>100</v>
      </c>
      <c r="N39" s="13"/>
      <c r="O39" s="16"/>
    </row>
    <row r="40" spans="1:15" ht="14.45">
      <c r="A40" s="47">
        <v>51</v>
      </c>
      <c r="B40" s="48" t="s">
        <v>41</v>
      </c>
      <c r="C40" s="48"/>
      <c r="D40" s="48"/>
      <c r="E40" s="49"/>
      <c r="F40" s="44"/>
      <c r="G40" s="33" t="s">
        <v>36</v>
      </c>
      <c r="H40" s="84"/>
      <c r="I40" s="39"/>
      <c r="J40" s="73">
        <f>H40</f>
        <v>0</v>
      </c>
      <c r="K40" s="76">
        <f>Décompte!K9</f>
        <v>0</v>
      </c>
      <c r="L40" s="34">
        <v>100</v>
      </c>
      <c r="M40" s="82">
        <f>L40</f>
        <v>100</v>
      </c>
      <c r="N40" s="13"/>
      <c r="O40" s="16"/>
    </row>
    <row r="41" spans="1:15" ht="14.45">
      <c r="A41" s="47">
        <v>60</v>
      </c>
      <c r="B41" s="48" t="s">
        <v>42</v>
      </c>
      <c r="C41" s="48"/>
      <c r="D41" s="48"/>
      <c r="E41" s="49"/>
      <c r="F41" s="44"/>
      <c r="G41" s="33" t="s">
        <v>36</v>
      </c>
      <c r="H41" s="84"/>
      <c r="I41" s="39"/>
      <c r="J41" s="73">
        <f>H41</f>
        <v>0</v>
      </c>
      <c r="K41" s="76">
        <f>Décompte!K10</f>
        <v>0</v>
      </c>
      <c r="L41" s="34">
        <v>50</v>
      </c>
      <c r="M41" s="82">
        <f>L41</f>
        <v>50</v>
      </c>
      <c r="N41" s="13"/>
      <c r="O41" s="16"/>
    </row>
    <row r="42" spans="1:15" ht="14.45">
      <c r="A42" s="50">
        <v>70</v>
      </c>
      <c r="B42" s="51" t="s">
        <v>43</v>
      </c>
      <c r="C42" s="51"/>
      <c r="D42" s="51"/>
      <c r="E42" s="52"/>
      <c r="F42" s="53"/>
      <c r="G42" s="33" t="s">
        <v>44</v>
      </c>
      <c r="H42" s="84"/>
      <c r="I42" s="39"/>
      <c r="J42" s="73">
        <f>(D18+D19)*H42</f>
        <v>0</v>
      </c>
      <c r="K42" s="76">
        <f>Décompte!K11</f>
        <v>0</v>
      </c>
      <c r="L42" s="34">
        <v>25</v>
      </c>
      <c r="M42" s="82">
        <f>($D$18+$D$19)*L42</f>
        <v>200</v>
      </c>
      <c r="N42" s="13"/>
      <c r="O42" s="16"/>
    </row>
    <row r="43" spans="1:15" ht="14.45">
      <c r="A43" s="54"/>
      <c r="B43" s="55"/>
      <c r="C43" s="55"/>
      <c r="D43" s="55"/>
      <c r="E43" s="55"/>
      <c r="F43" s="55"/>
      <c r="G43" s="37"/>
      <c r="H43" s="38"/>
      <c r="I43" s="39"/>
      <c r="J43" s="40"/>
      <c r="K43" s="40"/>
      <c r="L43" s="38"/>
      <c r="M43" s="40"/>
      <c r="N43" s="13"/>
      <c r="O43" s="16"/>
    </row>
    <row r="44" spans="1:15" ht="14.45">
      <c r="A44" s="46" t="s">
        <v>45</v>
      </c>
      <c r="B44" s="13"/>
      <c r="C44" s="27"/>
      <c r="D44" s="27"/>
      <c r="E44" s="27"/>
      <c r="F44" s="27"/>
      <c r="G44" s="37"/>
      <c r="H44" s="38"/>
      <c r="I44" s="39"/>
      <c r="J44" s="40"/>
      <c r="K44" s="40"/>
      <c r="L44" s="38"/>
      <c r="M44" s="40"/>
      <c r="N44" s="13"/>
      <c r="O44" s="16"/>
    </row>
    <row r="45" spans="1:15" ht="14.45">
      <c r="A45" s="32">
        <v>80</v>
      </c>
      <c r="B45" s="18" t="s">
        <v>46</v>
      </c>
      <c r="C45" s="18"/>
      <c r="D45" s="18"/>
      <c r="E45" s="15"/>
      <c r="F45" s="27"/>
      <c r="G45" s="33" t="s">
        <v>78</v>
      </c>
      <c r="H45" s="84"/>
      <c r="I45" s="35"/>
      <c r="J45" s="74">
        <f>D17*D23*H45</f>
        <v>0</v>
      </c>
      <c r="K45" s="76">
        <f>Décompte!K12</f>
        <v>0</v>
      </c>
      <c r="L45" s="34">
        <v>25</v>
      </c>
      <c r="M45" s="82">
        <f>$D$17*$D$23*L45</f>
        <v>600</v>
      </c>
      <c r="N45" s="13"/>
      <c r="O45" s="16"/>
    </row>
    <row r="46" spans="1:15" ht="14.45">
      <c r="A46" s="56">
        <v>81</v>
      </c>
      <c r="B46" s="57" t="s">
        <v>48</v>
      </c>
      <c r="C46" s="57"/>
      <c r="D46" s="57"/>
      <c r="E46" s="58"/>
      <c r="F46" s="53"/>
      <c r="G46" s="33" t="s">
        <v>49</v>
      </c>
      <c r="H46" s="84"/>
      <c r="I46" s="39"/>
      <c r="J46" s="73">
        <f>D20*H46</f>
        <v>0</v>
      </c>
      <c r="K46" s="76">
        <f>Décompte!K13</f>
        <v>0</v>
      </c>
      <c r="L46" s="34">
        <v>80</v>
      </c>
      <c r="M46" s="82">
        <f>$D$20*L46</f>
        <v>80</v>
      </c>
      <c r="N46" s="13"/>
      <c r="O46" s="16"/>
    </row>
    <row r="47" spans="1:15" ht="14.45">
      <c r="A47" s="50">
        <v>82</v>
      </c>
      <c r="B47" s="51" t="s">
        <v>50</v>
      </c>
      <c r="C47" s="51"/>
      <c r="D47" s="51"/>
      <c r="E47" s="52"/>
      <c r="F47" s="53"/>
      <c r="G47" s="33" t="s">
        <v>51</v>
      </c>
      <c r="H47" s="84"/>
      <c r="I47" s="39"/>
      <c r="J47" s="73">
        <f>D18*H47</f>
        <v>0</v>
      </c>
      <c r="K47" s="76">
        <f>Décompte!K14</f>
        <v>0</v>
      </c>
      <c r="L47" s="34">
        <v>150</v>
      </c>
      <c r="M47" s="82">
        <f>$D$18*L47</f>
        <v>900</v>
      </c>
      <c r="N47" s="13"/>
      <c r="O47" s="16"/>
    </row>
    <row r="48" spans="1:15" ht="14.45" customHeight="1">
      <c r="A48" s="50">
        <v>83</v>
      </c>
      <c r="B48" s="124" t="s">
        <v>52</v>
      </c>
      <c r="C48" s="124"/>
      <c r="D48" s="124"/>
      <c r="E48" s="125"/>
      <c r="F48" s="53"/>
      <c r="G48" s="33" t="s">
        <v>53</v>
      </c>
      <c r="H48" s="84"/>
      <c r="I48" s="39"/>
      <c r="J48" s="73">
        <f>D18*H48*D23</f>
        <v>0</v>
      </c>
      <c r="K48" s="76">
        <f>Décompte!K15</f>
        <v>0</v>
      </c>
      <c r="L48" s="34">
        <v>40</v>
      </c>
      <c r="M48" s="82">
        <f>$D$18*$D$23*L48</f>
        <v>240</v>
      </c>
      <c r="N48" s="13"/>
      <c r="O48" s="16"/>
    </row>
    <row r="49" spans="1:15" ht="14.45">
      <c r="A49" s="50">
        <v>84</v>
      </c>
      <c r="B49" s="51" t="s">
        <v>54</v>
      </c>
      <c r="C49" s="51"/>
      <c r="D49" s="51"/>
      <c r="E49" s="52"/>
      <c r="F49" s="53"/>
      <c r="G49" s="33" t="s">
        <v>55</v>
      </c>
      <c r="H49" s="84"/>
      <c r="I49" s="39"/>
      <c r="J49" s="73">
        <f>D19*D23*H49</f>
        <v>0</v>
      </c>
      <c r="K49" s="76">
        <f>Décompte!K16</f>
        <v>0</v>
      </c>
      <c r="L49" s="34">
        <v>40</v>
      </c>
      <c r="M49" s="82">
        <f>$D$19*$D$23*L49</f>
        <v>80</v>
      </c>
      <c r="N49" s="13"/>
      <c r="O49" s="16"/>
    </row>
    <row r="50" spans="1:15" ht="14.45">
      <c r="A50" s="56">
        <v>85</v>
      </c>
      <c r="B50" s="57" t="s">
        <v>56</v>
      </c>
      <c r="C50" s="57"/>
      <c r="D50" s="57"/>
      <c r="E50" s="58"/>
      <c r="F50" s="53"/>
      <c r="G50" s="33" t="s">
        <v>57</v>
      </c>
      <c r="H50" s="84"/>
      <c r="I50" s="39"/>
      <c r="J50" s="73">
        <f>D19*H50</f>
        <v>0</v>
      </c>
      <c r="K50" s="76">
        <f>Décompte!K17</f>
        <v>0</v>
      </c>
      <c r="L50" s="34">
        <v>40</v>
      </c>
      <c r="M50" s="82">
        <f>$D$19*L50</f>
        <v>80</v>
      </c>
      <c r="N50" s="13"/>
      <c r="O50" s="16"/>
    </row>
    <row r="51" spans="1:15" ht="4.1500000000000004" customHeight="1">
      <c r="A51" s="54"/>
      <c r="B51" s="55"/>
      <c r="C51" s="55"/>
      <c r="D51" s="55"/>
      <c r="E51" s="55"/>
      <c r="F51" s="55"/>
      <c r="G51" s="37"/>
      <c r="H51" s="38"/>
      <c r="I51" s="39"/>
      <c r="J51" s="40"/>
      <c r="K51" s="40"/>
      <c r="L51" s="13"/>
      <c r="M51" s="13"/>
      <c r="N51" s="13"/>
      <c r="O51" s="16"/>
    </row>
    <row r="52" spans="1:15" ht="14.45">
      <c r="A52" s="56">
        <v>90</v>
      </c>
      <c r="B52" s="57" t="s">
        <v>58</v>
      </c>
      <c r="C52" s="57"/>
      <c r="D52" s="57"/>
      <c r="E52" s="58"/>
      <c r="F52" s="55"/>
      <c r="G52" s="123" t="s">
        <v>59</v>
      </c>
      <c r="H52" s="123"/>
      <c r="I52" s="39"/>
      <c r="J52" s="73"/>
      <c r="K52" s="76">
        <f>Décompte!K18</f>
        <v>0</v>
      </c>
      <c r="L52" s="13"/>
      <c r="M52" s="13"/>
      <c r="N52" s="13"/>
      <c r="O52" s="16"/>
    </row>
    <row r="53" spans="1:15" ht="14.45" thickBot="1">
      <c r="A53" s="59"/>
      <c r="B53" s="59"/>
      <c r="H53" s="60"/>
      <c r="I53" s="60"/>
      <c r="J53" s="41"/>
      <c r="K53" s="42"/>
    </row>
    <row r="54" spans="1:15" ht="15" thickTop="1" thickBot="1">
      <c r="A54" s="126" t="s">
        <v>60</v>
      </c>
      <c r="B54" s="126"/>
      <c r="C54" s="126"/>
      <c r="D54" s="126"/>
      <c r="E54" s="126"/>
      <c r="F54" s="61"/>
      <c r="G54" s="62"/>
      <c r="H54" s="23"/>
      <c r="I54" s="23"/>
      <c r="J54" s="77">
        <f>SUM(J29+J31+J33+J34+J36+J39+J40+J41+J42+J45+J46+J47+J48+J49+J50+J52)</f>
        <v>0</v>
      </c>
      <c r="K54" s="77">
        <f>SUM(K29+K31+K33+K34+K36+K39+K40+K41+K42+K45+K46+K47+K48+K49+K50+K52)</f>
        <v>0</v>
      </c>
      <c r="L54" s="11"/>
      <c r="M54" s="77">
        <f>SUM(M29+M31+M33+M34+M36+M39+M40+M41+M42+M45+M46+M47+M48+M49+M50+M52)</f>
        <v>5698</v>
      </c>
      <c r="N54" s="11"/>
      <c r="O54" s="11"/>
    </row>
    <row r="55" spans="1:15" ht="5.25" customHeight="1" thickTop="1">
      <c r="A55" s="80"/>
      <c r="B55" s="80"/>
      <c r="C55" s="80"/>
      <c r="D55" s="80"/>
      <c r="E55" s="80"/>
      <c r="F55" s="61"/>
      <c r="G55" s="62"/>
      <c r="H55" s="23"/>
      <c r="I55" s="23"/>
      <c r="J55" s="63"/>
      <c r="K55" s="40"/>
      <c r="L55" s="11"/>
      <c r="N55" s="11"/>
      <c r="O55" s="11"/>
    </row>
    <row r="56" spans="1:15" ht="14.45">
      <c r="A56" s="79" t="s">
        <v>61</v>
      </c>
      <c r="B56" s="18"/>
      <c r="C56" s="18"/>
      <c r="D56" s="18"/>
      <c r="E56" s="15"/>
      <c r="F56" s="27"/>
      <c r="G56" s="39"/>
      <c r="H56" s="16"/>
      <c r="I56" s="16"/>
      <c r="J56" s="73">
        <f>J29</f>
        <v>0</v>
      </c>
      <c r="K56" s="76">
        <f>K29</f>
        <v>0</v>
      </c>
      <c r="L56" s="11"/>
      <c r="M56" s="11"/>
      <c r="N56" s="11"/>
      <c r="O56" s="11"/>
    </row>
    <row r="57" spans="1:15" ht="5.25" customHeight="1">
      <c r="A57" s="80"/>
      <c r="B57" s="80"/>
      <c r="C57" s="80"/>
      <c r="D57" s="80"/>
      <c r="E57" s="80"/>
      <c r="F57" s="61"/>
      <c r="G57" s="62"/>
      <c r="H57" s="23"/>
      <c r="I57" s="23"/>
      <c r="J57" s="63"/>
      <c r="K57" s="40"/>
      <c r="L57" s="11"/>
      <c r="M57" s="11"/>
      <c r="N57" s="11"/>
      <c r="O57" s="11"/>
    </row>
    <row r="58" spans="1:15" ht="14.45" customHeight="1">
      <c r="A58" s="79" t="s">
        <v>62</v>
      </c>
      <c r="B58" s="18"/>
      <c r="C58" s="18"/>
      <c r="D58" s="18"/>
      <c r="E58" s="15"/>
      <c r="H58" s="60"/>
      <c r="I58" s="60"/>
      <c r="J58" s="73"/>
      <c r="K58" s="76"/>
    </row>
    <row r="59" spans="1:15" ht="5.25" customHeight="1">
      <c r="A59" s="80"/>
      <c r="B59" s="80"/>
      <c r="C59" s="80"/>
      <c r="D59" s="80"/>
      <c r="E59" s="80"/>
      <c r="F59" s="61"/>
      <c r="G59" s="62"/>
      <c r="H59" s="23"/>
      <c r="I59" s="23"/>
      <c r="J59" s="63"/>
      <c r="K59" s="40"/>
      <c r="L59" s="11"/>
      <c r="M59" s="11"/>
      <c r="N59" s="11"/>
      <c r="O59" s="11"/>
    </row>
    <row r="60" spans="1:15">
      <c r="A60" s="79" t="s">
        <v>63</v>
      </c>
      <c r="B60" s="18"/>
      <c r="C60" s="18"/>
      <c r="D60" s="18"/>
      <c r="E60" s="15"/>
      <c r="H60" s="60"/>
      <c r="I60" s="60"/>
      <c r="J60" s="75">
        <f>SUM(J29+J31+J33+J34+J36+J39+J40+J41+J42)</f>
        <v>0</v>
      </c>
      <c r="K60" s="76">
        <f>K29+K31+K33+K34+K36+K39+K40+K41+K42</f>
        <v>0</v>
      </c>
    </row>
    <row r="61" spans="1:15" ht="5.25" customHeight="1">
      <c r="A61" s="80"/>
      <c r="B61" s="80"/>
      <c r="C61" s="80"/>
      <c r="D61" s="80"/>
      <c r="E61" s="80"/>
      <c r="F61" s="61"/>
      <c r="G61" s="62"/>
      <c r="H61" s="23"/>
      <c r="I61" s="23"/>
      <c r="J61" s="63"/>
      <c r="K61" s="40"/>
      <c r="L61" s="11"/>
      <c r="M61" s="11"/>
      <c r="N61" s="11"/>
      <c r="O61" s="11"/>
    </row>
    <row r="62" spans="1:15">
      <c r="A62" s="79" t="s">
        <v>64</v>
      </c>
      <c r="B62" s="18"/>
      <c r="C62" s="18"/>
      <c r="D62" s="18"/>
      <c r="E62" s="15"/>
      <c r="H62" s="60"/>
      <c r="I62" s="60"/>
      <c r="J62" s="73">
        <f>SUM(J45+J46+J47+J48+J49+J50+J52)</f>
        <v>0</v>
      </c>
      <c r="K62" s="76">
        <f>K45+K46+K47+K48+K49+K50+K52</f>
        <v>0</v>
      </c>
    </row>
    <row r="63" spans="1:15" ht="5.25" customHeight="1">
      <c r="A63" s="80"/>
      <c r="B63" s="80"/>
      <c r="C63" s="80"/>
      <c r="D63" s="80"/>
      <c r="E63" s="80"/>
      <c r="F63" s="61"/>
      <c r="G63" s="62"/>
      <c r="H63" s="23"/>
      <c r="I63" s="23"/>
      <c r="J63" s="63"/>
      <c r="K63" s="40"/>
      <c r="L63" s="11"/>
      <c r="M63" s="11"/>
      <c r="N63" s="11"/>
      <c r="O63" s="11"/>
    </row>
    <row r="64" spans="1:15">
      <c r="A64" s="79" t="s">
        <v>65</v>
      </c>
      <c r="B64" s="18"/>
      <c r="C64" s="18"/>
      <c r="D64" s="18"/>
      <c r="E64" s="15"/>
      <c r="H64" s="60"/>
      <c r="I64" s="60"/>
      <c r="J64" s="73">
        <f>J54-J58</f>
        <v>0</v>
      </c>
      <c r="K64" s="76">
        <f>K54-K58</f>
        <v>0</v>
      </c>
    </row>
    <row r="65" spans="1:15" ht="5.25" customHeight="1">
      <c r="A65" s="80"/>
      <c r="B65" s="80"/>
      <c r="C65" s="80"/>
      <c r="D65" s="80"/>
      <c r="E65" s="80"/>
      <c r="F65" s="61"/>
      <c r="G65" s="62"/>
      <c r="H65" s="23"/>
      <c r="I65" s="23"/>
      <c r="J65" s="63"/>
      <c r="K65" s="40"/>
      <c r="L65" s="11"/>
      <c r="M65" s="11"/>
      <c r="N65" s="11"/>
      <c r="O65" s="11"/>
    </row>
    <row r="66" spans="1:15" ht="14.45">
      <c r="A66" s="112" t="s">
        <v>66</v>
      </c>
      <c r="B66" s="112"/>
      <c r="C66" s="112"/>
      <c r="D66" s="112"/>
      <c r="E66" s="112"/>
      <c r="F66" s="27"/>
      <c r="G66" s="39"/>
      <c r="H66" s="16"/>
      <c r="I66" s="16"/>
      <c r="J66" s="73">
        <f>ROUND((J54-J56-J58)*0.75, -1)</f>
        <v>0</v>
      </c>
      <c r="K66" s="76"/>
      <c r="L66" s="11"/>
      <c r="M66" s="11"/>
      <c r="N66" s="11"/>
      <c r="O66" s="11"/>
    </row>
    <row r="67" spans="1:15" ht="5.25" customHeight="1">
      <c r="A67" s="80"/>
      <c r="B67" s="80"/>
      <c r="C67" s="80"/>
      <c r="D67" s="80"/>
      <c r="E67" s="80"/>
      <c r="F67" s="61"/>
      <c r="G67" s="62"/>
      <c r="H67" s="23"/>
      <c r="I67" s="23"/>
      <c r="J67" s="63"/>
      <c r="K67" s="40"/>
      <c r="L67" s="11"/>
      <c r="M67" s="11"/>
      <c r="N67" s="11"/>
      <c r="O67" s="11"/>
    </row>
    <row r="68" spans="1:15">
      <c r="A68" s="113" t="s">
        <v>67</v>
      </c>
      <c r="B68" s="114"/>
      <c r="C68" s="114"/>
      <c r="D68" s="114"/>
      <c r="E68" s="115"/>
      <c r="H68" s="60"/>
      <c r="I68" s="60"/>
      <c r="J68" s="41"/>
      <c r="K68" s="78">
        <f>K54-K56-K58-K66</f>
        <v>0</v>
      </c>
    </row>
    <row r="69" spans="1:15">
      <c r="A69" s="64"/>
      <c r="B69" s="64"/>
      <c r="C69" s="64"/>
      <c r="D69" s="64"/>
      <c r="E69" s="64"/>
      <c r="H69" s="60"/>
      <c r="I69" s="60"/>
      <c r="J69" s="41"/>
      <c r="K69" s="42"/>
    </row>
    <row r="70" spans="1:15">
      <c r="A70" s="59"/>
      <c r="B70" s="59"/>
      <c r="D70" s="59" t="s">
        <v>68</v>
      </c>
      <c r="G70" t="s">
        <v>69</v>
      </c>
      <c r="I70" s="60"/>
      <c r="J70" t="s">
        <v>70</v>
      </c>
    </row>
    <row r="71" spans="1:15">
      <c r="A71" s="59" t="s">
        <v>71</v>
      </c>
      <c r="B71" s="59"/>
      <c r="D71" s="65"/>
      <c r="E71" s="65"/>
      <c r="F71" s="60"/>
      <c r="G71" s="65"/>
      <c r="H71" s="66"/>
      <c r="I71" s="60"/>
      <c r="J71" s="66"/>
      <c r="K71" s="67"/>
    </row>
    <row r="72" spans="1:15" ht="47.45" customHeight="1">
      <c r="A72" s="59" t="s">
        <v>72</v>
      </c>
      <c r="B72" s="59"/>
      <c r="D72" s="65"/>
      <c r="E72" s="65"/>
      <c r="F72" s="60"/>
      <c r="G72" s="65"/>
      <c r="H72" s="66"/>
      <c r="I72" s="60"/>
      <c r="J72" s="66"/>
      <c r="K72" s="67"/>
    </row>
    <row r="75" spans="1:15" ht="13.9" customHeight="1">
      <c r="A75" s="116" t="s">
        <v>73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8"/>
    </row>
    <row r="76" spans="1:15" ht="13.9" customHeight="1">
      <c r="A76" s="119"/>
      <c r="B76" s="120"/>
      <c r="C76" s="120"/>
      <c r="D76" s="120"/>
      <c r="E76" s="120"/>
      <c r="F76" s="120"/>
      <c r="G76" s="120"/>
      <c r="H76" s="120"/>
      <c r="I76" s="120"/>
      <c r="J76" s="120"/>
      <c r="K76" s="121"/>
    </row>
  </sheetData>
  <mergeCells count="26">
    <mergeCell ref="G52:H52"/>
    <mergeCell ref="A54:E54"/>
    <mergeCell ref="A66:E66"/>
    <mergeCell ref="A68:E68"/>
    <mergeCell ref="A75:K76"/>
    <mergeCell ref="B48:E48"/>
    <mergeCell ref="D11:K11"/>
    <mergeCell ref="D12:K12"/>
    <mergeCell ref="A17:C17"/>
    <mergeCell ref="G17:K22"/>
    <mergeCell ref="A18:C18"/>
    <mergeCell ref="A19:C19"/>
    <mergeCell ref="A21:C21"/>
    <mergeCell ref="A22:C22"/>
    <mergeCell ref="A23:C23"/>
    <mergeCell ref="G23:K23"/>
    <mergeCell ref="G24:H24"/>
    <mergeCell ref="G36:H36"/>
    <mergeCell ref="D10:K10"/>
    <mergeCell ref="B26:E27"/>
    <mergeCell ref="G25:H27"/>
    <mergeCell ref="A1:K1"/>
    <mergeCell ref="H4:K4"/>
    <mergeCell ref="D6:E6"/>
    <mergeCell ref="D7:E7"/>
    <mergeCell ref="D8:K8"/>
  </mergeCells>
  <hyperlinks>
    <hyperlink ref="G23" r:id="rId1" display="https://pfadi.swiss/fr/publications-telechargements/downloads/?search=f%C3%A9d%C3%A9raux" xr:uid="{EC2C7AC8-7461-4384-8CA5-F3E6173624FF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0044-BF1A-4554-A82C-E0E085250669}">
  <dimension ref="A1:O76"/>
  <sheetViews>
    <sheetView view="pageLayout" topLeftCell="A21" zoomScale="87" zoomScaleNormal="100" zoomScalePageLayoutView="87" workbookViewId="0">
      <selection activeCell="F48" sqref="F48"/>
    </sheetView>
  </sheetViews>
  <sheetFormatPr defaultColWidth="8.7109375" defaultRowHeight="13.9"/>
  <cols>
    <col min="1" max="1" width="4.28515625" customWidth="1"/>
    <col min="2" max="2" width="10.140625" customWidth="1"/>
    <col min="3" max="3" width="17.140625" customWidth="1"/>
    <col min="4" max="5" width="15.28515625" customWidth="1"/>
    <col min="6" max="6" width="1" customWidth="1"/>
    <col min="7" max="7" width="18.28515625" customWidth="1"/>
    <col min="8" max="8" width="11.85546875" customWidth="1"/>
    <col min="9" max="9" width="3.140625" customWidth="1"/>
    <col min="10" max="10" width="18.7109375" customWidth="1"/>
    <col min="11" max="11" width="15.42578125" style="8" customWidth="1"/>
    <col min="12" max="256" width="11.42578125" customWidth="1"/>
  </cols>
  <sheetData>
    <row r="1" spans="1:13" ht="17.4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ht="3" customHeight="1" thickBot="1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ht="19.149999999999999" customHeight="1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>
      <c r="A4" s="9" t="s">
        <v>1</v>
      </c>
      <c r="B4" s="9"/>
      <c r="C4" s="9"/>
      <c r="D4" s="9"/>
      <c r="E4" s="9"/>
      <c r="F4" s="9"/>
      <c r="G4" s="9"/>
      <c r="H4" s="96" t="s">
        <v>86</v>
      </c>
      <c r="I4" s="96"/>
      <c r="J4" s="96"/>
      <c r="K4" s="96"/>
      <c r="L4" s="9"/>
      <c r="M4" s="9"/>
    </row>
    <row r="5" spans="1:13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>
      <c r="A6" s="14" t="s">
        <v>3</v>
      </c>
      <c r="B6" s="14"/>
      <c r="C6" s="14"/>
      <c r="D6" s="92" t="s">
        <v>75</v>
      </c>
      <c r="E6" s="94"/>
      <c r="F6" s="13"/>
      <c r="G6" s="13"/>
      <c r="H6" s="16"/>
      <c r="I6" s="16"/>
      <c r="J6" s="16"/>
      <c r="K6" s="13"/>
      <c r="L6" s="13"/>
      <c r="M6" s="17"/>
    </row>
    <row r="7" spans="1:13">
      <c r="A7" s="14" t="s">
        <v>5</v>
      </c>
      <c r="B7" s="14"/>
      <c r="C7" s="14"/>
      <c r="D7" s="92"/>
      <c r="E7" s="94"/>
      <c r="F7" s="13"/>
      <c r="G7" s="13"/>
      <c r="H7" s="16"/>
      <c r="I7" s="16"/>
      <c r="J7" s="16"/>
      <c r="K7" s="13"/>
      <c r="L7" s="13"/>
      <c r="M7" s="17"/>
    </row>
    <row r="8" spans="1:13">
      <c r="A8" s="14" t="s">
        <v>7</v>
      </c>
      <c r="B8" s="14"/>
      <c r="C8" s="14"/>
      <c r="D8" s="97"/>
      <c r="E8" s="98"/>
      <c r="F8" s="98"/>
      <c r="G8" s="98"/>
      <c r="H8" s="98"/>
      <c r="I8" s="98"/>
      <c r="J8" s="98"/>
      <c r="K8" s="99"/>
      <c r="L8" s="13"/>
      <c r="M8" s="17"/>
    </row>
    <row r="9" spans="1:13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>
      <c r="A10" s="14" t="s">
        <v>8</v>
      </c>
      <c r="B10" s="14"/>
      <c r="C10" s="14"/>
      <c r="D10" s="92"/>
      <c r="E10" s="93"/>
      <c r="F10" s="93"/>
      <c r="G10" s="93"/>
      <c r="H10" s="93"/>
      <c r="I10" s="93"/>
      <c r="J10" s="93"/>
      <c r="K10" s="94"/>
      <c r="L10" s="13"/>
      <c r="M10" s="17"/>
    </row>
    <row r="11" spans="1:13">
      <c r="A11" s="14" t="s">
        <v>9</v>
      </c>
      <c r="B11" s="14"/>
      <c r="C11" s="14"/>
      <c r="D11" s="92"/>
      <c r="E11" s="93"/>
      <c r="F11" s="93"/>
      <c r="G11" s="93"/>
      <c r="H11" s="93"/>
      <c r="I11" s="93"/>
      <c r="J11" s="93"/>
      <c r="K11" s="94"/>
      <c r="L11" s="13"/>
      <c r="M11" s="17"/>
    </row>
    <row r="12" spans="1:13">
      <c r="A12" s="14" t="s">
        <v>10</v>
      </c>
      <c r="B12" s="14"/>
      <c r="C12" s="14"/>
      <c r="D12" s="92"/>
      <c r="E12" s="93"/>
      <c r="F12" s="93"/>
      <c r="G12" s="93"/>
      <c r="H12" s="93"/>
      <c r="I12" s="93"/>
      <c r="J12" s="93"/>
      <c r="K12" s="94"/>
      <c r="L12" s="13"/>
      <c r="M12" s="17"/>
    </row>
    <row r="13" spans="1:13">
      <c r="A13" s="14"/>
      <c r="B13" s="14"/>
      <c r="C13" s="14"/>
      <c r="D13" s="13"/>
      <c r="E13" s="13"/>
      <c r="F13" s="13"/>
      <c r="G13" s="13"/>
      <c r="H13" s="16"/>
      <c r="I13" s="16"/>
      <c r="J13" s="16"/>
      <c r="K13" s="13"/>
      <c r="L13" s="13"/>
      <c r="M13" s="17"/>
    </row>
    <row r="14" spans="1:13" ht="14.45">
      <c r="A14" s="19"/>
      <c r="B14" s="19"/>
      <c r="C14" s="19"/>
      <c r="D14" s="20"/>
      <c r="E14" s="20"/>
      <c r="F14" s="20"/>
      <c r="G14" s="20"/>
      <c r="H14" s="21"/>
      <c r="I14" s="21"/>
      <c r="J14" s="21"/>
      <c r="K14" s="22"/>
      <c r="L14" s="20"/>
      <c r="M14" s="20"/>
    </row>
    <row r="15" spans="1:13">
      <c r="A15" s="9" t="s">
        <v>11</v>
      </c>
      <c r="B15" s="9"/>
      <c r="C15" s="9"/>
      <c r="D15" s="71" t="s">
        <v>12</v>
      </c>
      <c r="E15" s="69" t="s">
        <v>13</v>
      </c>
      <c r="F15" s="9"/>
      <c r="G15" s="9"/>
      <c r="H15" s="23"/>
      <c r="I15" s="23"/>
      <c r="J15" s="16"/>
      <c r="K15" s="13"/>
      <c r="L15" s="9"/>
      <c r="M15" s="9"/>
    </row>
    <row r="16" spans="1:13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" customHeight="1">
      <c r="A17" s="100" t="s">
        <v>14</v>
      </c>
      <c r="B17" s="101"/>
      <c r="C17" s="102"/>
      <c r="D17" s="70">
        <v>24</v>
      </c>
      <c r="E17" s="68"/>
      <c r="F17" s="13"/>
      <c r="G17" s="103" t="s">
        <v>15</v>
      </c>
      <c r="H17" s="104"/>
      <c r="I17" s="104"/>
      <c r="J17" s="104"/>
      <c r="K17" s="105"/>
      <c r="L17" s="13"/>
      <c r="M17" s="17"/>
      <c r="N17" s="13"/>
      <c r="O17" s="13"/>
    </row>
    <row r="18" spans="1:15">
      <c r="A18" s="100" t="s">
        <v>16</v>
      </c>
      <c r="B18" s="101"/>
      <c r="C18" s="102"/>
      <c r="D18" s="70">
        <v>6</v>
      </c>
      <c r="E18" s="68"/>
      <c r="F18" s="13"/>
      <c r="G18" s="106"/>
      <c r="H18" s="107"/>
      <c r="I18" s="107"/>
      <c r="J18" s="107"/>
      <c r="K18" s="108"/>
      <c r="L18" s="13"/>
      <c r="M18" s="13"/>
      <c r="N18" s="13"/>
      <c r="O18" s="13"/>
    </row>
    <row r="19" spans="1:15">
      <c r="A19" s="100" t="s">
        <v>17</v>
      </c>
      <c r="B19" s="101"/>
      <c r="C19" s="102"/>
      <c r="D19" s="70">
        <v>2</v>
      </c>
      <c r="E19" s="68"/>
      <c r="F19" s="13"/>
      <c r="G19" s="106"/>
      <c r="H19" s="107"/>
      <c r="I19" s="107"/>
      <c r="J19" s="107"/>
      <c r="K19" s="108"/>
      <c r="L19" s="13"/>
      <c r="M19" s="13"/>
      <c r="N19" s="13"/>
      <c r="O19" s="13"/>
    </row>
    <row r="20" spans="1:15">
      <c r="A20" s="24" t="s">
        <v>18</v>
      </c>
      <c r="B20" s="25"/>
      <c r="C20" s="26"/>
      <c r="D20" s="70">
        <v>1</v>
      </c>
      <c r="E20" s="68"/>
      <c r="F20" s="13"/>
      <c r="G20" s="106"/>
      <c r="H20" s="107"/>
      <c r="I20" s="107"/>
      <c r="J20" s="107"/>
      <c r="K20" s="108"/>
      <c r="L20" s="13"/>
      <c r="M20" s="13"/>
      <c r="N20" s="13"/>
      <c r="O20" s="13"/>
    </row>
    <row r="21" spans="1:15">
      <c r="A21" s="100" t="s">
        <v>19</v>
      </c>
      <c r="B21" s="101"/>
      <c r="C21" s="102"/>
      <c r="D21" s="70">
        <v>2</v>
      </c>
      <c r="E21" s="68"/>
      <c r="F21" s="13"/>
      <c r="G21" s="106"/>
      <c r="H21" s="107"/>
      <c r="I21" s="107"/>
      <c r="J21" s="107"/>
      <c r="K21" s="108"/>
      <c r="L21" s="13"/>
      <c r="M21" s="13"/>
      <c r="N21" s="13"/>
      <c r="O21" s="13"/>
    </row>
    <row r="22" spans="1:15">
      <c r="A22" s="100" t="s">
        <v>20</v>
      </c>
      <c r="B22" s="101"/>
      <c r="C22" s="102"/>
      <c r="D22" s="70">
        <v>1</v>
      </c>
      <c r="E22" s="68"/>
      <c r="F22" s="13"/>
      <c r="G22" s="106"/>
      <c r="H22" s="107"/>
      <c r="I22" s="107"/>
      <c r="J22" s="107"/>
      <c r="K22" s="108"/>
      <c r="L22" s="13"/>
      <c r="M22" s="13"/>
      <c r="N22" s="13"/>
      <c r="O22" s="13"/>
    </row>
    <row r="23" spans="1:15">
      <c r="A23" s="100" t="s">
        <v>21</v>
      </c>
      <c r="B23" s="101"/>
      <c r="C23" s="102"/>
      <c r="D23" s="70">
        <v>1</v>
      </c>
      <c r="E23" s="68"/>
      <c r="F23" s="13"/>
      <c r="G23" s="109" t="s">
        <v>22</v>
      </c>
      <c r="H23" s="110"/>
      <c r="I23" s="110"/>
      <c r="J23" s="110"/>
      <c r="K23" s="111"/>
      <c r="L23" s="13"/>
      <c r="M23" s="13"/>
      <c r="N23" s="13"/>
      <c r="O23" s="13"/>
    </row>
    <row r="24" spans="1:15">
      <c r="A24" s="14"/>
      <c r="B24" s="14"/>
      <c r="C24" s="14"/>
      <c r="D24" s="17"/>
      <c r="E24" s="17"/>
      <c r="F24" s="13"/>
      <c r="G24" s="122"/>
      <c r="H24" s="122"/>
      <c r="I24" s="27"/>
      <c r="J24" s="28"/>
      <c r="K24" s="13"/>
      <c r="L24" s="13"/>
      <c r="M24" s="13"/>
      <c r="O24" s="13"/>
    </row>
    <row r="25" spans="1:15">
      <c r="A25" s="9" t="s">
        <v>23</v>
      </c>
      <c r="B25" s="9"/>
      <c r="C25" s="9"/>
      <c r="D25" s="9"/>
      <c r="E25" s="9"/>
      <c r="F25" s="9"/>
      <c r="G25" s="128" t="s">
        <v>24</v>
      </c>
      <c r="H25" s="129"/>
      <c r="I25" s="29"/>
      <c r="J25" s="72" t="s">
        <v>12</v>
      </c>
      <c r="K25" s="69" t="s">
        <v>13</v>
      </c>
      <c r="L25" s="9" t="s">
        <v>25</v>
      </c>
      <c r="M25" s="9"/>
      <c r="N25" s="9"/>
      <c r="O25" s="9"/>
    </row>
    <row r="26" spans="1:15" ht="27.6" customHeight="1">
      <c r="A26" s="10"/>
      <c r="B26" s="127" t="s">
        <v>26</v>
      </c>
      <c r="C26" s="127"/>
      <c r="D26" s="127"/>
      <c r="E26" s="127"/>
      <c r="F26" s="11"/>
      <c r="G26" s="130"/>
      <c r="H26" s="131"/>
      <c r="I26" s="12"/>
      <c r="J26" s="12"/>
      <c r="K26" s="13"/>
      <c r="L26" s="30"/>
      <c r="M26" s="11"/>
      <c r="N26" s="11"/>
      <c r="O26" s="11"/>
    </row>
    <row r="27" spans="1:15" ht="26.45" customHeight="1">
      <c r="A27" s="10"/>
      <c r="B27" s="127"/>
      <c r="C27" s="127"/>
      <c r="D27" s="127"/>
      <c r="E27" s="127"/>
      <c r="F27" s="11"/>
      <c r="G27" s="132"/>
      <c r="H27" s="133"/>
      <c r="I27" s="12"/>
      <c r="J27" s="12"/>
      <c r="K27" s="13"/>
      <c r="L27" s="30"/>
      <c r="M27" s="11"/>
      <c r="N27" s="11"/>
      <c r="O27" s="11"/>
    </row>
    <row r="28" spans="1:15" ht="14.45">
      <c r="A28" s="31" t="s">
        <v>27</v>
      </c>
      <c r="B28" s="10"/>
      <c r="C28" s="11"/>
      <c r="D28" s="11"/>
      <c r="E28" s="11"/>
      <c r="F28" s="11"/>
      <c r="G28" s="86" t="s">
        <v>28</v>
      </c>
      <c r="H28" s="85" t="s">
        <v>29</v>
      </c>
      <c r="I28" s="12"/>
      <c r="J28" s="12"/>
      <c r="K28" s="13"/>
      <c r="L28" s="30"/>
      <c r="M28" s="11"/>
      <c r="N28" s="11"/>
      <c r="O28" s="11"/>
    </row>
    <row r="29" spans="1:15" ht="14.45">
      <c r="A29" s="32">
        <v>10</v>
      </c>
      <c r="B29" s="18" t="s">
        <v>30</v>
      </c>
      <c r="C29" s="18"/>
      <c r="D29" s="18"/>
      <c r="E29" s="15"/>
      <c r="F29" s="27"/>
      <c r="G29" s="33" t="s">
        <v>31</v>
      </c>
      <c r="H29" s="84"/>
      <c r="I29" s="35"/>
      <c r="J29" s="73">
        <f>(D17+D18+D19)*H29*D22</f>
        <v>0</v>
      </c>
      <c r="K29" s="76">
        <f>Décompte!K3</f>
        <v>0</v>
      </c>
      <c r="L29" s="34">
        <v>17</v>
      </c>
      <c r="M29" s="82">
        <f>($D$17+$D$18+$D$19)*L29*$D$22</f>
        <v>544</v>
      </c>
      <c r="N29" s="13"/>
      <c r="O29" s="16"/>
    </row>
    <row r="30" spans="1:15" ht="4.1500000000000004" customHeight="1">
      <c r="A30" s="54"/>
      <c r="B30" s="55"/>
      <c r="C30" s="55"/>
      <c r="D30" s="55"/>
      <c r="E30" s="55"/>
      <c r="F30" s="55"/>
      <c r="G30" s="37"/>
      <c r="H30" s="38"/>
      <c r="I30" s="39"/>
      <c r="J30" s="40"/>
      <c r="K30" s="40"/>
      <c r="L30" s="38"/>
      <c r="M30" s="40"/>
      <c r="N30" s="13"/>
      <c r="O30" s="16"/>
    </row>
    <row r="31" spans="1:15" ht="14.45">
      <c r="A31" s="32">
        <v>20</v>
      </c>
      <c r="B31" s="18" t="s">
        <v>32</v>
      </c>
      <c r="C31" s="18"/>
      <c r="D31" s="18"/>
      <c r="E31" s="15"/>
      <c r="F31" s="27"/>
      <c r="G31" s="33" t="s">
        <v>31</v>
      </c>
      <c r="H31" s="84"/>
      <c r="I31" s="35"/>
      <c r="J31" s="73">
        <f>(D17+D18+D19)*H31*D21</f>
        <v>0</v>
      </c>
      <c r="K31" s="76">
        <f>Décompte!K4</f>
        <v>0</v>
      </c>
      <c r="L31" s="34">
        <v>10</v>
      </c>
      <c r="M31" s="82">
        <f>($D$17+$D$18+$D$19)*L31*$D$21</f>
        <v>640</v>
      </c>
      <c r="N31" s="13"/>
      <c r="O31" s="16"/>
    </row>
    <row r="32" spans="1:15" ht="4.1500000000000004" customHeight="1">
      <c r="A32" s="54"/>
      <c r="B32" s="55"/>
      <c r="C32" s="55"/>
      <c r="D32" s="55"/>
      <c r="E32" s="55"/>
      <c r="F32" s="55"/>
      <c r="G32" s="37"/>
      <c r="H32" s="38"/>
      <c r="I32" s="39"/>
      <c r="J32" s="40"/>
      <c r="K32" s="40"/>
      <c r="L32" s="38"/>
      <c r="M32" s="40"/>
      <c r="N32" s="13"/>
      <c r="O32" s="16"/>
    </row>
    <row r="33" spans="1:15" ht="14.45">
      <c r="A33" s="32">
        <v>30</v>
      </c>
      <c r="B33" s="43" t="s">
        <v>77</v>
      </c>
      <c r="C33" s="18"/>
      <c r="D33" s="18"/>
      <c r="E33" s="15"/>
      <c r="F33" s="44"/>
      <c r="G33" s="33" t="s">
        <v>34</v>
      </c>
      <c r="H33" s="84"/>
      <c r="I33" s="45"/>
      <c r="J33" s="74">
        <f>(D17+D18+D19)*H33</f>
        <v>0</v>
      </c>
      <c r="K33" s="76">
        <f>Décompte!K5</f>
        <v>0</v>
      </c>
      <c r="L33" s="34">
        <v>18</v>
      </c>
      <c r="M33" s="83">
        <f>($D$17+$D$18+$D$19)*L33</f>
        <v>576</v>
      </c>
      <c r="N33" s="13"/>
      <c r="O33" s="16"/>
    </row>
    <row r="34" spans="1:15" ht="14.45">
      <c r="A34" s="32">
        <v>31</v>
      </c>
      <c r="B34" s="18" t="s">
        <v>35</v>
      </c>
      <c r="C34" s="18"/>
      <c r="D34" s="18"/>
      <c r="E34" s="15"/>
      <c r="F34" s="44"/>
      <c r="G34" s="33" t="s">
        <v>36</v>
      </c>
      <c r="H34" s="84"/>
      <c r="I34" s="45"/>
      <c r="J34" s="74">
        <f>H34</f>
        <v>0</v>
      </c>
      <c r="K34" s="76">
        <f>Décompte!K6</f>
        <v>0</v>
      </c>
      <c r="L34" s="34">
        <v>50</v>
      </c>
      <c r="M34" s="83">
        <f>L34</f>
        <v>50</v>
      </c>
      <c r="N34" s="13"/>
      <c r="O34" s="16"/>
    </row>
    <row r="35" spans="1:15" ht="4.1500000000000004" customHeight="1">
      <c r="A35" s="54"/>
      <c r="B35" s="55"/>
      <c r="C35" s="55"/>
      <c r="D35" s="55"/>
      <c r="E35" s="55"/>
      <c r="F35" s="55"/>
      <c r="G35" s="37"/>
      <c r="H35" s="38"/>
      <c r="I35" s="39"/>
      <c r="J35" s="40"/>
      <c r="K35" s="40"/>
      <c r="L35" s="13"/>
      <c r="M35" s="40"/>
      <c r="N35" s="13"/>
      <c r="O35" s="16"/>
    </row>
    <row r="36" spans="1:15" ht="14.45">
      <c r="A36" s="32">
        <v>40</v>
      </c>
      <c r="B36" s="18" t="s">
        <v>37</v>
      </c>
      <c r="C36" s="18"/>
      <c r="D36" s="18"/>
      <c r="E36" s="15"/>
      <c r="F36" s="27"/>
      <c r="G36" s="123" t="s">
        <v>38</v>
      </c>
      <c r="H36" s="123"/>
      <c r="I36" s="39"/>
      <c r="J36" s="73"/>
      <c r="K36" s="76">
        <f>Décompte!K7</f>
        <v>0</v>
      </c>
      <c r="L36" s="13"/>
      <c r="M36" s="82"/>
      <c r="N36" s="13"/>
      <c r="O36" s="16"/>
    </row>
    <row r="37" spans="1:15" ht="14.45">
      <c r="A37" s="36"/>
      <c r="B37" s="27"/>
      <c r="C37" s="27"/>
      <c r="D37" s="27"/>
      <c r="E37" s="27"/>
      <c r="F37" s="27"/>
      <c r="G37" s="37"/>
      <c r="H37" s="38"/>
      <c r="I37" s="39"/>
      <c r="J37" s="40"/>
      <c r="K37" s="40"/>
      <c r="L37" s="13"/>
      <c r="M37" s="40"/>
      <c r="N37" s="13"/>
      <c r="O37" s="16"/>
    </row>
    <row r="38" spans="1:15" ht="14.45">
      <c r="A38" s="46" t="s">
        <v>39</v>
      </c>
      <c r="B38" s="13"/>
      <c r="C38" s="27"/>
      <c r="D38" s="27"/>
      <c r="E38" s="27"/>
      <c r="F38" s="27"/>
      <c r="G38" s="37"/>
      <c r="H38" s="38"/>
      <c r="I38" s="39"/>
      <c r="J38" s="40"/>
      <c r="K38" s="40"/>
      <c r="L38" s="13"/>
      <c r="M38" s="40"/>
      <c r="N38" s="13"/>
      <c r="O38" s="16"/>
    </row>
    <row r="39" spans="1:15" ht="14.45">
      <c r="A39" s="32">
        <v>50</v>
      </c>
      <c r="B39" s="18" t="s">
        <v>40</v>
      </c>
      <c r="C39" s="18"/>
      <c r="D39" s="18"/>
      <c r="E39" s="15"/>
      <c r="F39" s="44"/>
      <c r="G39" s="33" t="s">
        <v>36</v>
      </c>
      <c r="H39" s="84"/>
      <c r="I39" s="45"/>
      <c r="J39" s="74">
        <f>H39</f>
        <v>0</v>
      </c>
      <c r="K39" s="76">
        <f>Décompte!K8</f>
        <v>0</v>
      </c>
      <c r="L39" s="34">
        <v>100</v>
      </c>
      <c r="M39" s="83">
        <f>L39</f>
        <v>100</v>
      </c>
      <c r="N39" s="13"/>
      <c r="O39" s="16"/>
    </row>
    <row r="40" spans="1:15" ht="14.45">
      <c r="A40" s="47">
        <v>51</v>
      </c>
      <c r="B40" s="48" t="s">
        <v>41</v>
      </c>
      <c r="C40" s="48"/>
      <c r="D40" s="48"/>
      <c r="E40" s="49"/>
      <c r="F40" s="44"/>
      <c r="G40" s="33" t="s">
        <v>36</v>
      </c>
      <c r="H40" s="84"/>
      <c r="I40" s="39"/>
      <c r="J40" s="73">
        <f>H40</f>
        <v>0</v>
      </c>
      <c r="K40" s="76">
        <f>Décompte!K9</f>
        <v>0</v>
      </c>
      <c r="L40" s="34">
        <v>100</v>
      </c>
      <c r="M40" s="82">
        <f>L40</f>
        <v>100</v>
      </c>
      <c r="N40" s="13"/>
      <c r="O40" s="16"/>
    </row>
    <row r="41" spans="1:15" ht="14.45">
      <c r="A41" s="47">
        <v>60</v>
      </c>
      <c r="B41" s="48" t="s">
        <v>42</v>
      </c>
      <c r="C41" s="48"/>
      <c r="D41" s="48"/>
      <c r="E41" s="49"/>
      <c r="F41" s="44"/>
      <c r="G41" s="33" t="s">
        <v>36</v>
      </c>
      <c r="H41" s="84"/>
      <c r="I41" s="39"/>
      <c r="J41" s="73">
        <f>H41</f>
        <v>0</v>
      </c>
      <c r="K41" s="76">
        <f>Décompte!K10</f>
        <v>0</v>
      </c>
      <c r="L41" s="34">
        <v>50</v>
      </c>
      <c r="M41" s="82">
        <f>L41</f>
        <v>50</v>
      </c>
      <c r="N41" s="13"/>
      <c r="O41" s="16"/>
    </row>
    <row r="42" spans="1:15" ht="14.45">
      <c r="A42" s="50">
        <v>70</v>
      </c>
      <c r="B42" s="51" t="s">
        <v>43</v>
      </c>
      <c r="C42" s="51"/>
      <c r="D42" s="51"/>
      <c r="E42" s="52"/>
      <c r="F42" s="53"/>
      <c r="G42" s="33" t="s">
        <v>44</v>
      </c>
      <c r="H42" s="84"/>
      <c r="I42" s="39"/>
      <c r="J42" s="73">
        <f>(D18+D19)*H42</f>
        <v>0</v>
      </c>
      <c r="K42" s="76">
        <f>Décompte!K11</f>
        <v>0</v>
      </c>
      <c r="L42" s="34">
        <v>25</v>
      </c>
      <c r="M42" s="82">
        <f>($D$18+$D$19)*L42</f>
        <v>200</v>
      </c>
      <c r="N42" s="13"/>
      <c r="O42" s="16"/>
    </row>
    <row r="43" spans="1:15" ht="14.45">
      <c r="A43" s="54"/>
      <c r="B43" s="55"/>
      <c r="C43" s="55"/>
      <c r="D43" s="55"/>
      <c r="E43" s="55"/>
      <c r="F43" s="55"/>
      <c r="G43" s="37"/>
      <c r="H43" s="38"/>
      <c r="I43" s="39"/>
      <c r="J43" s="40"/>
      <c r="K43" s="40"/>
      <c r="L43" s="38"/>
      <c r="M43" s="40"/>
      <c r="N43" s="13"/>
      <c r="O43" s="16"/>
    </row>
    <row r="44" spans="1:15" ht="14.45">
      <c r="A44" s="46" t="s">
        <v>45</v>
      </c>
      <c r="B44" s="13"/>
      <c r="C44" s="27"/>
      <c r="D44" s="27"/>
      <c r="E44" s="27"/>
      <c r="F44" s="27"/>
      <c r="G44" s="37"/>
      <c r="H44" s="38"/>
      <c r="I44" s="39"/>
      <c r="J44" s="40"/>
      <c r="K44" s="40"/>
      <c r="L44" s="38"/>
      <c r="M44" s="40"/>
      <c r="N44" s="13"/>
      <c r="O44" s="16"/>
    </row>
    <row r="45" spans="1:15" ht="14.45">
      <c r="A45" s="32">
        <v>80</v>
      </c>
      <c r="B45" s="18" t="s">
        <v>46</v>
      </c>
      <c r="C45" s="18"/>
      <c r="D45" s="18"/>
      <c r="E45" s="15"/>
      <c r="F45" s="27"/>
      <c r="G45" s="33" t="s">
        <v>78</v>
      </c>
      <c r="H45" s="84"/>
      <c r="I45" s="35"/>
      <c r="J45" s="74">
        <f>D17*D23*H45</f>
        <v>0</v>
      </c>
      <c r="K45" s="76">
        <f>Décompte!K12</f>
        <v>0</v>
      </c>
      <c r="L45" s="34">
        <v>25</v>
      </c>
      <c r="M45" s="82">
        <f>$D$17*$D$23*L45</f>
        <v>600</v>
      </c>
      <c r="N45" s="13"/>
      <c r="O45" s="16"/>
    </row>
    <row r="46" spans="1:15" ht="14.45">
      <c r="A46" s="56">
        <v>81</v>
      </c>
      <c r="B46" s="57" t="s">
        <v>48</v>
      </c>
      <c r="C46" s="57"/>
      <c r="D46" s="57"/>
      <c r="E46" s="58"/>
      <c r="F46" s="53"/>
      <c r="G46" s="33" t="s">
        <v>49</v>
      </c>
      <c r="H46" s="84"/>
      <c r="I46" s="39"/>
      <c r="J46" s="73">
        <f>D20*H46</f>
        <v>0</v>
      </c>
      <c r="K46" s="76">
        <f>Décompte!K13</f>
        <v>0</v>
      </c>
      <c r="L46" s="34">
        <v>80</v>
      </c>
      <c r="M46" s="82">
        <f>$D$20*L46</f>
        <v>80</v>
      </c>
      <c r="N46" s="13"/>
      <c r="O46" s="16"/>
    </row>
    <row r="47" spans="1:15" ht="14.45">
      <c r="A47" s="50">
        <v>82</v>
      </c>
      <c r="B47" s="51" t="s">
        <v>50</v>
      </c>
      <c r="C47" s="51"/>
      <c r="D47" s="51"/>
      <c r="E47" s="52"/>
      <c r="F47" s="53"/>
      <c r="G47" s="33" t="s">
        <v>51</v>
      </c>
      <c r="H47" s="84"/>
      <c r="I47" s="39"/>
      <c r="J47" s="73">
        <f>D18*H47</f>
        <v>0</v>
      </c>
      <c r="K47" s="76">
        <f>Décompte!K14</f>
        <v>0</v>
      </c>
      <c r="L47" s="34">
        <v>150</v>
      </c>
      <c r="M47" s="82">
        <f>$D$18*L47</f>
        <v>900</v>
      </c>
      <c r="N47" s="13"/>
      <c r="O47" s="16"/>
    </row>
    <row r="48" spans="1:15" ht="14.45" customHeight="1">
      <c r="A48" s="50">
        <v>83</v>
      </c>
      <c r="B48" s="124" t="s">
        <v>52</v>
      </c>
      <c r="C48" s="124"/>
      <c r="D48" s="124"/>
      <c r="E48" s="125"/>
      <c r="F48" s="53"/>
      <c r="G48" s="33" t="s">
        <v>53</v>
      </c>
      <c r="H48" s="84"/>
      <c r="I48" s="39"/>
      <c r="J48" s="73">
        <f>D18*H48*D23</f>
        <v>0</v>
      </c>
      <c r="K48" s="76">
        <f>Décompte!K15</f>
        <v>0</v>
      </c>
      <c r="L48" s="34">
        <v>40</v>
      </c>
      <c r="M48" s="82">
        <f>$D$18*$D$23*L48</f>
        <v>240</v>
      </c>
      <c r="N48" s="13"/>
      <c r="O48" s="16"/>
    </row>
    <row r="49" spans="1:15" ht="14.45">
      <c r="A49" s="50">
        <v>84</v>
      </c>
      <c r="B49" s="51" t="s">
        <v>54</v>
      </c>
      <c r="C49" s="51"/>
      <c r="D49" s="51"/>
      <c r="E49" s="52"/>
      <c r="F49" s="53"/>
      <c r="G49" s="33" t="s">
        <v>55</v>
      </c>
      <c r="H49" s="84"/>
      <c r="I49" s="39"/>
      <c r="J49" s="73">
        <f>D19*D23*H49</f>
        <v>0</v>
      </c>
      <c r="K49" s="76">
        <f>Décompte!K16</f>
        <v>0</v>
      </c>
      <c r="L49" s="34">
        <v>40</v>
      </c>
      <c r="M49" s="82">
        <f>$D$19*$D$23*L49</f>
        <v>80</v>
      </c>
      <c r="N49" s="13"/>
      <c r="O49" s="16"/>
    </row>
    <row r="50" spans="1:15" ht="14.45">
      <c r="A50" s="56">
        <v>85</v>
      </c>
      <c r="B50" s="57" t="s">
        <v>56</v>
      </c>
      <c r="C50" s="57"/>
      <c r="D50" s="57"/>
      <c r="E50" s="58"/>
      <c r="F50" s="53"/>
      <c r="G50" s="33" t="s">
        <v>57</v>
      </c>
      <c r="H50" s="84"/>
      <c r="I50" s="39"/>
      <c r="J50" s="73">
        <f>D19*H50</f>
        <v>0</v>
      </c>
      <c r="K50" s="76">
        <f>Décompte!K17</f>
        <v>0</v>
      </c>
      <c r="L50" s="34">
        <v>40</v>
      </c>
      <c r="M50" s="82">
        <f>$D$19*L50</f>
        <v>80</v>
      </c>
      <c r="N50" s="13"/>
      <c r="O50" s="16"/>
    </row>
    <row r="51" spans="1:15" ht="4.1500000000000004" customHeight="1">
      <c r="A51" s="54"/>
      <c r="B51" s="55"/>
      <c r="C51" s="55"/>
      <c r="D51" s="55"/>
      <c r="E51" s="55"/>
      <c r="F51" s="55"/>
      <c r="G51" s="37"/>
      <c r="H51" s="38"/>
      <c r="I51" s="39"/>
      <c r="J51" s="40"/>
      <c r="K51" s="40"/>
      <c r="L51" s="13"/>
      <c r="M51" s="13"/>
      <c r="N51" s="13"/>
      <c r="O51" s="16"/>
    </row>
    <row r="52" spans="1:15" ht="14.45">
      <c r="A52" s="56">
        <v>90</v>
      </c>
      <c r="B52" s="57" t="s">
        <v>58</v>
      </c>
      <c r="C52" s="57"/>
      <c r="D52" s="57"/>
      <c r="E52" s="58"/>
      <c r="F52" s="55"/>
      <c r="G52" s="123" t="s">
        <v>59</v>
      </c>
      <c r="H52" s="123"/>
      <c r="I52" s="39"/>
      <c r="J52" s="73"/>
      <c r="K52" s="76">
        <f>Décompte!K18</f>
        <v>0</v>
      </c>
      <c r="L52" s="13"/>
      <c r="M52" s="13"/>
      <c r="N52" s="13"/>
      <c r="O52" s="16"/>
    </row>
    <row r="53" spans="1:15" ht="14.45" thickBot="1">
      <c r="A53" s="59"/>
      <c r="B53" s="59"/>
      <c r="H53" s="60"/>
      <c r="I53" s="60"/>
      <c r="J53" s="41"/>
      <c r="K53" s="42"/>
    </row>
    <row r="54" spans="1:15" ht="15" thickTop="1" thickBot="1">
      <c r="A54" s="126" t="s">
        <v>60</v>
      </c>
      <c r="B54" s="126"/>
      <c r="C54" s="126"/>
      <c r="D54" s="126"/>
      <c r="E54" s="126"/>
      <c r="F54" s="61"/>
      <c r="G54" s="62"/>
      <c r="H54" s="23"/>
      <c r="I54" s="23"/>
      <c r="J54" s="77">
        <f>SUM(J29+J31+J33+J34+J36+J39+J40+J41+J42+J45+J46+J47+J48+J49+J50+J52)</f>
        <v>0</v>
      </c>
      <c r="K54" s="77">
        <f>SUM(K29+K31+K33+K34+K36+K39+K40+K41+K42+K45+K46+K47+K48+K49+K50+K52)</f>
        <v>0</v>
      </c>
      <c r="L54" s="11"/>
      <c r="M54" s="77">
        <f>SUM(M29+M31+M33+M34+M36+M39+M40+M41+M42+M45+M46+M47+M48+M49+M50+M52)</f>
        <v>4240</v>
      </c>
      <c r="N54" s="11"/>
      <c r="O54" s="11"/>
    </row>
    <row r="55" spans="1:15" ht="5.25" customHeight="1" thickTop="1">
      <c r="A55" s="80"/>
      <c r="B55" s="80"/>
      <c r="C55" s="80"/>
      <c r="D55" s="80"/>
      <c r="E55" s="80"/>
      <c r="F55" s="61"/>
      <c r="G55" s="62"/>
      <c r="H55" s="23"/>
      <c r="I55" s="23"/>
      <c r="J55" s="63"/>
      <c r="K55" s="40"/>
      <c r="L55" s="11"/>
      <c r="N55" s="11"/>
      <c r="O55" s="11"/>
    </row>
    <row r="56" spans="1:15" ht="14.45">
      <c r="A56" s="79" t="s">
        <v>61</v>
      </c>
      <c r="B56" s="18"/>
      <c r="C56" s="18"/>
      <c r="D56" s="18"/>
      <c r="E56" s="15"/>
      <c r="F56" s="27"/>
      <c r="G56" s="39"/>
      <c r="H56" s="16"/>
      <c r="I56" s="16"/>
      <c r="J56" s="73">
        <f>J29</f>
        <v>0</v>
      </c>
      <c r="K56" s="76">
        <f>K29</f>
        <v>0</v>
      </c>
      <c r="L56" s="11"/>
      <c r="M56" s="11"/>
      <c r="N56" s="11"/>
      <c r="O56" s="11"/>
    </row>
    <row r="57" spans="1:15" ht="5.25" customHeight="1">
      <c r="A57" s="80"/>
      <c r="B57" s="80"/>
      <c r="C57" s="80"/>
      <c r="D57" s="80"/>
      <c r="E57" s="80"/>
      <c r="F57" s="61"/>
      <c r="G57" s="62"/>
      <c r="H57" s="23"/>
      <c r="I57" s="23"/>
      <c r="J57" s="63"/>
      <c r="K57" s="40"/>
      <c r="L57" s="11"/>
      <c r="M57" s="11"/>
      <c r="N57" s="11"/>
      <c r="O57" s="11"/>
    </row>
    <row r="58" spans="1:15" ht="14.45" customHeight="1">
      <c r="A58" s="79" t="s">
        <v>62</v>
      </c>
      <c r="B58" s="18"/>
      <c r="C58" s="18"/>
      <c r="D58" s="18"/>
      <c r="E58" s="15"/>
      <c r="H58" s="60"/>
      <c r="I58" s="60"/>
      <c r="J58" s="73"/>
      <c r="K58" s="76"/>
    </row>
    <row r="59" spans="1:15" ht="5.25" customHeight="1">
      <c r="A59" s="80"/>
      <c r="B59" s="80"/>
      <c r="C59" s="80"/>
      <c r="D59" s="80"/>
      <c r="E59" s="80"/>
      <c r="F59" s="61"/>
      <c r="G59" s="62"/>
      <c r="H59" s="23"/>
      <c r="I59" s="23"/>
      <c r="J59" s="63"/>
      <c r="K59" s="40"/>
      <c r="L59" s="11"/>
      <c r="M59" s="11"/>
      <c r="N59" s="11"/>
      <c r="O59" s="11"/>
    </row>
    <row r="60" spans="1:15">
      <c r="A60" s="79" t="s">
        <v>63</v>
      </c>
      <c r="B60" s="18"/>
      <c r="C60" s="18"/>
      <c r="D60" s="18"/>
      <c r="E60" s="15"/>
      <c r="H60" s="60"/>
      <c r="I60" s="60"/>
      <c r="J60" s="75">
        <f>SUM(J29+J31+J33+J34+J36+J39+J40+J41+J42)</f>
        <v>0</v>
      </c>
      <c r="K60" s="76">
        <f>K29+K31+K33+K34+K36+K39+K40+K41+K42</f>
        <v>0</v>
      </c>
    </row>
    <row r="61" spans="1:15" ht="5.25" customHeight="1">
      <c r="A61" s="80"/>
      <c r="B61" s="80"/>
      <c r="C61" s="80"/>
      <c r="D61" s="80"/>
      <c r="E61" s="80"/>
      <c r="F61" s="61"/>
      <c r="G61" s="62"/>
      <c r="H61" s="23"/>
      <c r="I61" s="23"/>
      <c r="J61" s="63"/>
      <c r="K61" s="40"/>
      <c r="L61" s="11"/>
      <c r="M61" s="11"/>
      <c r="N61" s="11"/>
      <c r="O61" s="11"/>
    </row>
    <row r="62" spans="1:15">
      <c r="A62" s="79" t="s">
        <v>64</v>
      </c>
      <c r="B62" s="18"/>
      <c r="C62" s="18"/>
      <c r="D62" s="18"/>
      <c r="E62" s="15"/>
      <c r="H62" s="60"/>
      <c r="I62" s="60"/>
      <c r="J62" s="73">
        <f>SUM(J45+J46+J47+J48+J49+J50+J52)</f>
        <v>0</v>
      </c>
      <c r="K62" s="76">
        <f>K45+K46+K47+K48+K49+K50+K52</f>
        <v>0</v>
      </c>
    </row>
    <row r="63" spans="1:15" ht="5.25" customHeight="1">
      <c r="A63" s="80"/>
      <c r="B63" s="80"/>
      <c r="C63" s="80"/>
      <c r="D63" s="80"/>
      <c r="E63" s="80"/>
      <c r="F63" s="61"/>
      <c r="G63" s="62"/>
      <c r="H63" s="23"/>
      <c r="I63" s="23"/>
      <c r="J63" s="63"/>
      <c r="K63" s="40"/>
      <c r="L63" s="11"/>
      <c r="M63" s="11"/>
      <c r="N63" s="11"/>
      <c r="O63" s="11"/>
    </row>
    <row r="64" spans="1:15">
      <c r="A64" s="79" t="s">
        <v>65</v>
      </c>
      <c r="B64" s="18"/>
      <c r="C64" s="18"/>
      <c r="D64" s="18"/>
      <c r="E64" s="15"/>
      <c r="H64" s="60"/>
      <c r="I64" s="60"/>
      <c r="J64" s="73">
        <f>J54-J58</f>
        <v>0</v>
      </c>
      <c r="K64" s="76">
        <f>K54-K58</f>
        <v>0</v>
      </c>
    </row>
    <row r="65" spans="1:15" ht="5.25" customHeight="1">
      <c r="A65" s="80"/>
      <c r="B65" s="80"/>
      <c r="C65" s="80"/>
      <c r="D65" s="80"/>
      <c r="E65" s="80"/>
      <c r="F65" s="61"/>
      <c r="G65" s="62"/>
      <c r="H65" s="23"/>
      <c r="I65" s="23"/>
      <c r="J65" s="63"/>
      <c r="K65" s="40"/>
      <c r="L65" s="11"/>
      <c r="M65" s="11"/>
      <c r="N65" s="11"/>
      <c r="O65" s="11"/>
    </row>
    <row r="66" spans="1:15" ht="14.45">
      <c r="A66" s="112" t="s">
        <v>66</v>
      </c>
      <c r="B66" s="112"/>
      <c r="C66" s="112"/>
      <c r="D66" s="112"/>
      <c r="E66" s="112"/>
      <c r="F66" s="27"/>
      <c r="G66" s="39"/>
      <c r="H66" s="16"/>
      <c r="I66" s="16"/>
      <c r="J66" s="73">
        <f>ROUND((J54-J56-J58)*0.75, -1)</f>
        <v>0</v>
      </c>
      <c r="K66" s="76"/>
      <c r="L66" s="11"/>
      <c r="M66" s="11"/>
      <c r="N66" s="11"/>
      <c r="O66" s="11"/>
    </row>
    <row r="67" spans="1:15" ht="5.25" customHeight="1">
      <c r="A67" s="80"/>
      <c r="B67" s="80"/>
      <c r="C67" s="80"/>
      <c r="D67" s="80"/>
      <c r="E67" s="80"/>
      <c r="F67" s="61"/>
      <c r="G67" s="62"/>
      <c r="H67" s="23"/>
      <c r="I67" s="23"/>
      <c r="J67" s="63"/>
      <c r="K67" s="40"/>
      <c r="L67" s="11"/>
      <c r="M67" s="11"/>
      <c r="N67" s="11"/>
      <c r="O67" s="11"/>
    </row>
    <row r="68" spans="1:15">
      <c r="A68" s="113" t="s">
        <v>67</v>
      </c>
      <c r="B68" s="114"/>
      <c r="C68" s="114"/>
      <c r="D68" s="114"/>
      <c r="E68" s="115"/>
      <c r="H68" s="60"/>
      <c r="I68" s="60"/>
      <c r="J68" s="41"/>
      <c r="K68" s="78">
        <f>K54-K56-K58-K66</f>
        <v>0</v>
      </c>
    </row>
    <row r="69" spans="1:15">
      <c r="A69" s="64"/>
      <c r="B69" s="64"/>
      <c r="C69" s="64"/>
      <c r="D69" s="64"/>
      <c r="E69" s="64"/>
      <c r="H69" s="60"/>
      <c r="I69" s="60"/>
      <c r="J69" s="41"/>
      <c r="K69" s="42"/>
    </row>
    <row r="70" spans="1:15">
      <c r="A70" s="59"/>
      <c r="B70" s="59"/>
      <c r="D70" s="59" t="s">
        <v>68</v>
      </c>
      <c r="G70" t="s">
        <v>69</v>
      </c>
      <c r="I70" s="60"/>
      <c r="J70" t="s">
        <v>70</v>
      </c>
    </row>
    <row r="71" spans="1:15">
      <c r="A71" s="59" t="s">
        <v>71</v>
      </c>
      <c r="B71" s="59"/>
      <c r="D71" s="65"/>
      <c r="E71" s="65"/>
      <c r="F71" s="60"/>
      <c r="G71" s="65"/>
      <c r="H71" s="66"/>
      <c r="I71" s="60"/>
      <c r="J71" s="66"/>
      <c r="K71" s="67"/>
    </row>
    <row r="72" spans="1:15" ht="48" customHeight="1">
      <c r="A72" s="59" t="s">
        <v>72</v>
      </c>
      <c r="B72" s="59"/>
      <c r="D72" s="65"/>
      <c r="E72" s="65"/>
      <c r="F72" s="60"/>
      <c r="G72" s="65"/>
      <c r="H72" s="66"/>
      <c r="I72" s="60"/>
      <c r="J72" s="66"/>
      <c r="K72" s="67"/>
    </row>
    <row r="75" spans="1:15" ht="13.9" customHeight="1">
      <c r="A75" s="116" t="s">
        <v>73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8"/>
    </row>
    <row r="76" spans="1:15" ht="13.9" customHeight="1">
      <c r="A76" s="119"/>
      <c r="B76" s="120"/>
      <c r="C76" s="120"/>
      <c r="D76" s="120"/>
      <c r="E76" s="120"/>
      <c r="F76" s="120"/>
      <c r="G76" s="120"/>
      <c r="H76" s="120"/>
      <c r="I76" s="120"/>
      <c r="J76" s="120"/>
      <c r="K76" s="121"/>
    </row>
  </sheetData>
  <mergeCells count="26">
    <mergeCell ref="G52:H52"/>
    <mergeCell ref="A54:E54"/>
    <mergeCell ref="A66:E66"/>
    <mergeCell ref="A68:E68"/>
    <mergeCell ref="A75:K76"/>
    <mergeCell ref="B48:E48"/>
    <mergeCell ref="D11:K11"/>
    <mergeCell ref="D12:K12"/>
    <mergeCell ref="A17:C17"/>
    <mergeCell ref="G17:K22"/>
    <mergeCell ref="A18:C18"/>
    <mergeCell ref="A19:C19"/>
    <mergeCell ref="A21:C21"/>
    <mergeCell ref="A22:C22"/>
    <mergeCell ref="A23:C23"/>
    <mergeCell ref="G23:K23"/>
    <mergeCell ref="G24:H24"/>
    <mergeCell ref="G36:H36"/>
    <mergeCell ref="D10:K10"/>
    <mergeCell ref="B26:E27"/>
    <mergeCell ref="G25:H27"/>
    <mergeCell ref="A1:K1"/>
    <mergeCell ref="H4:K4"/>
    <mergeCell ref="D6:E6"/>
    <mergeCell ref="D7:E7"/>
    <mergeCell ref="D8:K8"/>
  </mergeCells>
  <hyperlinks>
    <hyperlink ref="G23" r:id="rId1" display="https://pfadi.swiss/fr/publications-telechargements/downloads/?search=f%C3%A9d%C3%A9raux" xr:uid="{1F412DD6-3421-4FC1-8762-2E05953EF0E8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F90F-6490-4AD2-BB58-390DFAAC72EF}">
  <dimension ref="A1:O76"/>
  <sheetViews>
    <sheetView view="pageLayout" topLeftCell="A6" zoomScale="72" zoomScaleNormal="100" zoomScalePageLayoutView="72" workbookViewId="0">
      <selection activeCell="B48" sqref="B48:E48"/>
    </sheetView>
  </sheetViews>
  <sheetFormatPr defaultColWidth="8.7109375" defaultRowHeight="13.9"/>
  <cols>
    <col min="1" max="1" width="4.28515625" customWidth="1"/>
    <col min="2" max="2" width="10.140625" customWidth="1"/>
    <col min="3" max="3" width="17.140625" customWidth="1"/>
    <col min="4" max="5" width="15.28515625" customWidth="1"/>
    <col min="6" max="6" width="1" customWidth="1"/>
    <col min="7" max="7" width="18.28515625" customWidth="1"/>
    <col min="8" max="8" width="11.85546875" customWidth="1"/>
    <col min="9" max="9" width="3.140625" customWidth="1"/>
    <col min="10" max="10" width="18.7109375" customWidth="1"/>
    <col min="11" max="11" width="15.42578125" style="8" customWidth="1"/>
    <col min="12" max="256" width="11.42578125" customWidth="1"/>
  </cols>
  <sheetData>
    <row r="1" spans="1:13" ht="17.4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ht="3" customHeight="1" thickBot="1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ht="19.149999999999999" customHeight="1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>
      <c r="A4" s="9" t="s">
        <v>1</v>
      </c>
      <c r="B4" s="9"/>
      <c r="C4" s="9"/>
      <c r="D4" s="9"/>
      <c r="E4" s="9"/>
      <c r="F4" s="9"/>
      <c r="G4" s="9"/>
      <c r="H4" s="96" t="s">
        <v>87</v>
      </c>
      <c r="I4" s="96"/>
      <c r="J4" s="96"/>
      <c r="K4" s="96"/>
      <c r="L4" s="9"/>
      <c r="M4" s="9"/>
    </row>
    <row r="5" spans="1:13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>
      <c r="A6" s="14" t="s">
        <v>3</v>
      </c>
      <c r="B6" s="14"/>
      <c r="C6" s="14"/>
      <c r="D6" s="92" t="s">
        <v>75</v>
      </c>
      <c r="E6" s="94"/>
      <c r="F6" s="13"/>
      <c r="G6" s="13"/>
      <c r="H6" s="16"/>
      <c r="I6" s="16"/>
      <c r="J6" s="16"/>
      <c r="K6" s="13"/>
      <c r="L6" s="13"/>
      <c r="M6" s="17"/>
    </row>
    <row r="7" spans="1:13">
      <c r="A7" s="14" t="s">
        <v>5</v>
      </c>
      <c r="B7" s="14"/>
      <c r="C7" s="14"/>
      <c r="D7" s="92"/>
      <c r="E7" s="94"/>
      <c r="F7" s="13"/>
      <c r="G7" s="13"/>
      <c r="H7" s="16"/>
      <c r="I7" s="16"/>
      <c r="J7" s="16"/>
      <c r="K7" s="13"/>
      <c r="L7" s="13"/>
      <c r="M7" s="17"/>
    </row>
    <row r="8" spans="1:13">
      <c r="A8" s="14" t="s">
        <v>7</v>
      </c>
      <c r="B8" s="14"/>
      <c r="C8" s="14"/>
      <c r="D8" s="97"/>
      <c r="E8" s="98"/>
      <c r="F8" s="98"/>
      <c r="G8" s="98"/>
      <c r="H8" s="98"/>
      <c r="I8" s="98"/>
      <c r="J8" s="98"/>
      <c r="K8" s="99"/>
      <c r="L8" s="13"/>
      <c r="M8" s="17"/>
    </row>
    <row r="9" spans="1:13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>
      <c r="A10" s="14" t="s">
        <v>8</v>
      </c>
      <c r="B10" s="14"/>
      <c r="C10" s="14"/>
      <c r="D10" s="92"/>
      <c r="E10" s="93"/>
      <c r="F10" s="93"/>
      <c r="G10" s="93"/>
      <c r="H10" s="93"/>
      <c r="I10" s="93"/>
      <c r="J10" s="93"/>
      <c r="K10" s="94"/>
      <c r="L10" s="13"/>
      <c r="M10" s="17"/>
    </row>
    <row r="11" spans="1:13">
      <c r="A11" s="14" t="s">
        <v>9</v>
      </c>
      <c r="B11" s="14"/>
      <c r="C11" s="14"/>
      <c r="D11" s="92"/>
      <c r="E11" s="93"/>
      <c r="F11" s="93"/>
      <c r="G11" s="93"/>
      <c r="H11" s="93"/>
      <c r="I11" s="93"/>
      <c r="J11" s="93"/>
      <c r="K11" s="94"/>
      <c r="L11" s="13"/>
      <c r="M11" s="17"/>
    </row>
    <row r="12" spans="1:13">
      <c r="A12" s="14" t="s">
        <v>10</v>
      </c>
      <c r="B12" s="14"/>
      <c r="C12" s="14"/>
      <c r="D12" s="92"/>
      <c r="E12" s="93"/>
      <c r="F12" s="93"/>
      <c r="G12" s="93"/>
      <c r="H12" s="93"/>
      <c r="I12" s="93"/>
      <c r="J12" s="93"/>
      <c r="K12" s="94"/>
      <c r="L12" s="13"/>
      <c r="M12" s="17"/>
    </row>
    <row r="13" spans="1:13">
      <c r="A13" s="14"/>
      <c r="B13" s="14"/>
      <c r="C13" s="14"/>
      <c r="D13" s="13"/>
      <c r="E13" s="13"/>
      <c r="F13" s="13"/>
      <c r="G13" s="13"/>
      <c r="H13" s="16"/>
      <c r="I13" s="16"/>
      <c r="J13" s="16"/>
      <c r="K13" s="13"/>
      <c r="L13" s="13"/>
      <c r="M13" s="17"/>
    </row>
    <row r="14" spans="1:13" ht="14.45">
      <c r="A14" s="19"/>
      <c r="B14" s="19"/>
      <c r="C14" s="19"/>
      <c r="D14" s="20"/>
      <c r="E14" s="20"/>
      <c r="F14" s="20"/>
      <c r="G14" s="20"/>
      <c r="H14" s="21"/>
      <c r="I14" s="21"/>
      <c r="J14" s="21"/>
      <c r="K14" s="22"/>
      <c r="L14" s="20"/>
      <c r="M14" s="20"/>
    </row>
    <row r="15" spans="1:13">
      <c r="A15" s="9" t="s">
        <v>11</v>
      </c>
      <c r="B15" s="9"/>
      <c r="C15" s="9"/>
      <c r="D15" s="71" t="s">
        <v>12</v>
      </c>
      <c r="E15" s="69" t="s">
        <v>13</v>
      </c>
      <c r="F15" s="9"/>
      <c r="G15" s="9"/>
      <c r="H15" s="23"/>
      <c r="I15" s="23"/>
      <c r="J15" s="16"/>
      <c r="K15" s="13"/>
      <c r="L15" s="9"/>
      <c r="M15" s="9"/>
    </row>
    <row r="16" spans="1:13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" customHeight="1">
      <c r="A17" s="100" t="s">
        <v>14</v>
      </c>
      <c r="B17" s="101"/>
      <c r="C17" s="102"/>
      <c r="D17" s="70">
        <v>24</v>
      </c>
      <c r="E17" s="68"/>
      <c r="F17" s="13"/>
      <c r="G17" s="103" t="s">
        <v>15</v>
      </c>
      <c r="H17" s="104"/>
      <c r="I17" s="104"/>
      <c r="J17" s="104"/>
      <c r="K17" s="105"/>
      <c r="L17" s="13"/>
      <c r="M17" s="17"/>
      <c r="N17" s="13"/>
      <c r="O17" s="13"/>
    </row>
    <row r="18" spans="1:15">
      <c r="A18" s="100" t="s">
        <v>16</v>
      </c>
      <c r="B18" s="101"/>
      <c r="C18" s="102"/>
      <c r="D18" s="70">
        <v>6</v>
      </c>
      <c r="E18" s="68"/>
      <c r="F18" s="13"/>
      <c r="G18" s="106"/>
      <c r="H18" s="107"/>
      <c r="I18" s="107"/>
      <c r="J18" s="107"/>
      <c r="K18" s="108"/>
      <c r="L18" s="13"/>
      <c r="M18" s="13"/>
      <c r="N18" s="13"/>
      <c r="O18" s="13"/>
    </row>
    <row r="19" spans="1:15">
      <c r="A19" s="100" t="s">
        <v>17</v>
      </c>
      <c r="B19" s="101"/>
      <c r="C19" s="102"/>
      <c r="D19" s="70">
        <v>2</v>
      </c>
      <c r="E19" s="68"/>
      <c r="F19" s="13"/>
      <c r="G19" s="106"/>
      <c r="H19" s="107"/>
      <c r="I19" s="107"/>
      <c r="J19" s="107"/>
      <c r="K19" s="108"/>
      <c r="L19" s="13"/>
      <c r="M19" s="13"/>
      <c r="N19" s="13"/>
      <c r="O19" s="13"/>
    </row>
    <row r="20" spans="1:15">
      <c r="A20" s="24" t="s">
        <v>18</v>
      </c>
      <c r="B20" s="25"/>
      <c r="C20" s="26"/>
      <c r="D20" s="70">
        <v>1</v>
      </c>
      <c r="E20" s="68"/>
      <c r="F20" s="13"/>
      <c r="G20" s="106"/>
      <c r="H20" s="107"/>
      <c r="I20" s="107"/>
      <c r="J20" s="107"/>
      <c r="K20" s="108"/>
      <c r="L20" s="13"/>
      <c r="M20" s="13"/>
      <c r="N20" s="13"/>
      <c r="O20" s="13"/>
    </row>
    <row r="21" spans="1:15">
      <c r="A21" s="100" t="s">
        <v>19</v>
      </c>
      <c r="B21" s="101"/>
      <c r="C21" s="102"/>
      <c r="D21" s="70">
        <v>1</v>
      </c>
      <c r="E21" s="68"/>
      <c r="F21" s="13"/>
      <c r="G21" s="106"/>
      <c r="H21" s="107"/>
      <c r="I21" s="107"/>
      <c r="J21" s="107"/>
      <c r="K21" s="108"/>
      <c r="L21" s="13"/>
      <c r="M21" s="13"/>
      <c r="N21" s="13"/>
      <c r="O21" s="13"/>
    </row>
    <row r="22" spans="1:15">
      <c r="A22" s="100" t="s">
        <v>21</v>
      </c>
      <c r="B22" s="101"/>
      <c r="C22" s="102"/>
      <c r="D22" s="70">
        <v>1</v>
      </c>
      <c r="E22" s="68"/>
      <c r="F22" s="13"/>
      <c r="G22" s="106"/>
      <c r="H22" s="107"/>
      <c r="I22" s="107"/>
      <c r="J22" s="107"/>
      <c r="K22" s="108"/>
      <c r="L22" s="13"/>
      <c r="M22" s="13"/>
      <c r="N22" s="13"/>
      <c r="O22" s="13"/>
    </row>
    <row r="23" spans="1:15">
      <c r="F23" s="13"/>
      <c r="G23" s="109" t="s">
        <v>22</v>
      </c>
      <c r="H23" s="110"/>
      <c r="I23" s="110"/>
      <c r="J23" s="110"/>
      <c r="K23" s="111"/>
      <c r="L23" s="13"/>
      <c r="M23" s="13"/>
      <c r="N23" s="13"/>
      <c r="O23" s="13"/>
    </row>
    <row r="24" spans="1:15">
      <c r="A24" s="14"/>
      <c r="B24" s="14"/>
      <c r="C24" s="14"/>
      <c r="D24" s="17"/>
      <c r="E24" s="17"/>
      <c r="F24" s="13"/>
      <c r="G24" s="122"/>
      <c r="H24" s="122"/>
      <c r="I24" s="27"/>
      <c r="J24" s="28"/>
      <c r="K24" s="13"/>
      <c r="L24" s="13"/>
      <c r="M24" s="13"/>
      <c r="O24" s="13"/>
    </row>
    <row r="25" spans="1:15">
      <c r="A25" s="9" t="s">
        <v>23</v>
      </c>
      <c r="B25" s="9"/>
      <c r="C25" s="9"/>
      <c r="D25" s="9"/>
      <c r="E25" s="9"/>
      <c r="F25" s="9"/>
      <c r="G25" s="128" t="s">
        <v>24</v>
      </c>
      <c r="H25" s="129"/>
      <c r="I25" s="29"/>
      <c r="J25" s="72" t="s">
        <v>12</v>
      </c>
      <c r="K25" s="69" t="s">
        <v>13</v>
      </c>
      <c r="L25" s="9" t="s">
        <v>25</v>
      </c>
      <c r="M25" s="9"/>
      <c r="N25" s="9"/>
      <c r="O25" s="9"/>
    </row>
    <row r="26" spans="1:15" ht="27.6" customHeight="1">
      <c r="A26" s="10"/>
      <c r="B26" s="127" t="s">
        <v>26</v>
      </c>
      <c r="C26" s="127"/>
      <c r="D26" s="127"/>
      <c r="E26" s="127"/>
      <c r="F26" s="11"/>
      <c r="G26" s="130"/>
      <c r="H26" s="131"/>
      <c r="I26" s="12"/>
      <c r="J26" s="12"/>
      <c r="K26" s="13"/>
      <c r="L26" s="30"/>
      <c r="M26" s="11"/>
      <c r="N26" s="11"/>
      <c r="O26" s="11"/>
    </row>
    <row r="27" spans="1:15" ht="28.15" customHeight="1">
      <c r="A27" s="10"/>
      <c r="B27" s="127"/>
      <c r="C27" s="127"/>
      <c r="D27" s="127"/>
      <c r="E27" s="127"/>
      <c r="F27" s="11"/>
      <c r="G27" s="132"/>
      <c r="H27" s="133"/>
      <c r="I27" s="12"/>
      <c r="J27" s="12"/>
      <c r="K27" s="13"/>
      <c r="L27" s="30"/>
      <c r="M27" s="11"/>
      <c r="N27" s="11"/>
      <c r="O27" s="11"/>
    </row>
    <row r="28" spans="1:15" ht="14.45">
      <c r="A28" s="31" t="s">
        <v>27</v>
      </c>
      <c r="B28" s="10"/>
      <c r="C28" s="11"/>
      <c r="D28" s="11"/>
      <c r="E28" s="11"/>
      <c r="F28" s="11"/>
      <c r="G28" s="86" t="s">
        <v>28</v>
      </c>
      <c r="H28" s="85" t="s">
        <v>29</v>
      </c>
      <c r="I28" s="12"/>
      <c r="J28" s="12"/>
      <c r="K28" s="13"/>
      <c r="L28" s="30"/>
      <c r="M28" s="11"/>
      <c r="N28" s="11"/>
      <c r="O28" s="11"/>
    </row>
    <row r="29" spans="1:15" ht="14.45">
      <c r="A29" s="32">
        <v>10</v>
      </c>
      <c r="B29" s="18" t="s">
        <v>30</v>
      </c>
      <c r="C29" s="18"/>
      <c r="D29" s="18"/>
      <c r="E29" s="15"/>
      <c r="F29" s="27"/>
      <c r="G29" s="33" t="s">
        <v>36</v>
      </c>
      <c r="H29" s="84"/>
      <c r="I29" s="35"/>
      <c r="J29" s="73">
        <f>H29</f>
        <v>0</v>
      </c>
      <c r="K29" s="76">
        <f>Décompte!K3</f>
        <v>0</v>
      </c>
      <c r="L29" s="34">
        <v>300</v>
      </c>
      <c r="M29" s="82">
        <f>L29</f>
        <v>300</v>
      </c>
      <c r="N29" s="13"/>
      <c r="O29" s="16"/>
    </row>
    <row r="30" spans="1:15" ht="4.1500000000000004" customHeight="1">
      <c r="A30" s="54"/>
      <c r="B30" s="55"/>
      <c r="C30" s="55"/>
      <c r="D30" s="55"/>
      <c r="E30" s="55"/>
      <c r="F30" s="55"/>
      <c r="G30" s="37"/>
      <c r="H30" s="38"/>
      <c r="I30" s="39"/>
      <c r="J30" s="40"/>
      <c r="K30" s="40"/>
      <c r="L30" s="38"/>
      <c r="M30" s="40"/>
      <c r="N30" s="13"/>
      <c r="O30" s="16"/>
    </row>
    <row r="31" spans="1:15" ht="14.45">
      <c r="A31" s="32">
        <v>20</v>
      </c>
      <c r="B31" s="18" t="s">
        <v>32</v>
      </c>
      <c r="C31" s="18"/>
      <c r="D31" s="18"/>
      <c r="E31" s="15"/>
      <c r="F31" s="27"/>
      <c r="G31" s="33" t="s">
        <v>31</v>
      </c>
      <c r="H31" s="84"/>
      <c r="I31" s="35"/>
      <c r="J31" s="73">
        <f>(D17+D18+D19)*H31*D21</f>
        <v>0</v>
      </c>
      <c r="K31" s="76">
        <f>Décompte!K4</f>
        <v>0</v>
      </c>
      <c r="L31" s="34">
        <v>10</v>
      </c>
      <c r="M31" s="82">
        <f>($D$17+$D$18+$D$19)*L31*$D$21</f>
        <v>320</v>
      </c>
      <c r="N31" s="13"/>
      <c r="O31" s="16"/>
    </row>
    <row r="32" spans="1:15" ht="4.1500000000000004" customHeight="1">
      <c r="A32" s="54"/>
      <c r="B32" s="55"/>
      <c r="C32" s="55"/>
      <c r="D32" s="55"/>
      <c r="E32" s="55"/>
      <c r="F32" s="55"/>
      <c r="G32" s="37"/>
      <c r="H32" s="38"/>
      <c r="I32" s="39"/>
      <c r="J32" s="40"/>
      <c r="K32" s="40"/>
      <c r="L32" s="38"/>
      <c r="M32" s="40"/>
      <c r="N32" s="13"/>
      <c r="O32" s="16"/>
    </row>
    <row r="33" spans="1:15" ht="14.45">
      <c r="A33" s="32">
        <v>30</v>
      </c>
      <c r="B33" s="43" t="s">
        <v>77</v>
      </c>
      <c r="C33" s="18"/>
      <c r="D33" s="18"/>
      <c r="E33" s="15"/>
      <c r="F33" s="44"/>
      <c r="G33" s="33" t="s">
        <v>34</v>
      </c>
      <c r="H33" s="84"/>
      <c r="I33" s="45"/>
      <c r="J33" s="74">
        <f>(D17+D18+D19)*H33</f>
        <v>0</v>
      </c>
      <c r="K33" s="76">
        <f>Décompte!K5</f>
        <v>0</v>
      </c>
      <c r="L33" s="34">
        <v>18</v>
      </c>
      <c r="M33" s="83">
        <f>($D$17+$D$18+$D$19)*L33</f>
        <v>576</v>
      </c>
      <c r="N33" s="13"/>
      <c r="O33" s="16"/>
    </row>
    <row r="34" spans="1:15" ht="14.45">
      <c r="A34" s="32">
        <v>31</v>
      </c>
      <c r="B34" s="18" t="s">
        <v>35</v>
      </c>
      <c r="C34" s="18"/>
      <c r="D34" s="18"/>
      <c r="E34" s="15"/>
      <c r="F34" s="44"/>
      <c r="G34" s="33" t="s">
        <v>36</v>
      </c>
      <c r="H34" s="84"/>
      <c r="I34" s="45"/>
      <c r="J34" s="74">
        <v>0</v>
      </c>
      <c r="K34" s="76">
        <f>Décompte!K6</f>
        <v>0</v>
      </c>
      <c r="L34" s="34">
        <v>50</v>
      </c>
      <c r="M34" s="83">
        <f>L34</f>
        <v>50</v>
      </c>
      <c r="N34" s="13"/>
      <c r="O34" s="16"/>
    </row>
    <row r="35" spans="1:15" ht="4.1500000000000004" customHeight="1">
      <c r="A35" s="54"/>
      <c r="B35" s="55"/>
      <c r="C35" s="55"/>
      <c r="D35" s="55"/>
      <c r="E35" s="55"/>
      <c r="F35" s="55"/>
      <c r="G35" s="37"/>
      <c r="H35" s="38"/>
      <c r="I35" s="39"/>
      <c r="J35" s="40"/>
      <c r="K35" s="40"/>
      <c r="L35" s="13"/>
      <c r="M35" s="40"/>
      <c r="N35" s="13"/>
      <c r="O35" s="16"/>
    </row>
    <row r="36" spans="1:15" ht="14.45">
      <c r="A36" s="32">
        <v>40</v>
      </c>
      <c r="B36" s="18" t="s">
        <v>37</v>
      </c>
      <c r="C36" s="18"/>
      <c r="D36" s="18"/>
      <c r="E36" s="15"/>
      <c r="F36" s="27"/>
      <c r="G36" s="123" t="s">
        <v>38</v>
      </c>
      <c r="H36" s="123"/>
      <c r="I36" s="39"/>
      <c r="J36" s="73"/>
      <c r="K36" s="76">
        <f>Décompte!K7</f>
        <v>0</v>
      </c>
      <c r="L36" s="13"/>
      <c r="M36" s="82"/>
      <c r="N36" s="13"/>
      <c r="O36" s="16"/>
    </row>
    <row r="37" spans="1:15" ht="14.45">
      <c r="A37" s="36"/>
      <c r="B37" s="27"/>
      <c r="C37" s="27"/>
      <c r="D37" s="27"/>
      <c r="E37" s="27"/>
      <c r="F37" s="27"/>
      <c r="G37" s="37"/>
      <c r="H37" s="38"/>
      <c r="I37" s="39"/>
      <c r="J37" s="40"/>
      <c r="K37" s="40"/>
      <c r="L37" s="13"/>
      <c r="M37" s="40"/>
      <c r="N37" s="13"/>
      <c r="O37" s="16"/>
    </row>
    <row r="38" spans="1:15" ht="14.45">
      <c r="A38" s="46" t="s">
        <v>39</v>
      </c>
      <c r="B38" s="13"/>
      <c r="C38" s="27"/>
      <c r="D38" s="27"/>
      <c r="E38" s="27"/>
      <c r="F38" s="27"/>
      <c r="G38" s="37"/>
      <c r="H38" s="38"/>
      <c r="I38" s="39"/>
      <c r="J38" s="40"/>
      <c r="K38" s="40"/>
      <c r="L38" s="13"/>
      <c r="M38" s="40"/>
      <c r="N38" s="13"/>
      <c r="O38" s="16"/>
    </row>
    <row r="39" spans="1:15" ht="14.45">
      <c r="A39" s="32">
        <v>50</v>
      </c>
      <c r="B39" s="18" t="s">
        <v>40</v>
      </c>
      <c r="C39" s="18"/>
      <c r="D39" s="18"/>
      <c r="E39" s="15"/>
      <c r="F39" s="44"/>
      <c r="G39" s="33" t="s">
        <v>36</v>
      </c>
      <c r="H39" s="84"/>
      <c r="I39" s="45"/>
      <c r="J39" s="74">
        <f>H39</f>
        <v>0</v>
      </c>
      <c r="K39" s="76">
        <f>Décompte!K8</f>
        <v>0</v>
      </c>
      <c r="L39" s="34">
        <v>100</v>
      </c>
      <c r="M39" s="83">
        <f>L39</f>
        <v>100</v>
      </c>
      <c r="N39" s="13"/>
      <c r="O39" s="16"/>
    </row>
    <row r="40" spans="1:15" ht="14.45">
      <c r="A40" s="47">
        <v>51</v>
      </c>
      <c r="B40" s="48" t="s">
        <v>41</v>
      </c>
      <c r="C40" s="48"/>
      <c r="D40" s="48"/>
      <c r="E40" s="49"/>
      <c r="F40" s="44"/>
      <c r="G40" s="33" t="s">
        <v>36</v>
      </c>
      <c r="H40" s="84"/>
      <c r="I40" s="39"/>
      <c r="J40" s="73">
        <f>H40</f>
        <v>0</v>
      </c>
      <c r="K40" s="76">
        <f>Décompte!K9</f>
        <v>0</v>
      </c>
      <c r="L40" s="34">
        <v>100</v>
      </c>
      <c r="M40" s="82">
        <f>L40</f>
        <v>100</v>
      </c>
      <c r="N40" s="13"/>
      <c r="O40" s="16"/>
    </row>
    <row r="41" spans="1:15" ht="14.45">
      <c r="A41" s="47">
        <v>60</v>
      </c>
      <c r="B41" s="48" t="s">
        <v>42</v>
      </c>
      <c r="C41" s="48"/>
      <c r="D41" s="48"/>
      <c r="E41" s="49"/>
      <c r="F41" s="44"/>
      <c r="G41" s="33" t="s">
        <v>36</v>
      </c>
      <c r="H41" s="84"/>
      <c r="I41" s="39"/>
      <c r="J41" s="73">
        <f>H41</f>
        <v>0</v>
      </c>
      <c r="K41" s="76">
        <f>Décompte!K10</f>
        <v>0</v>
      </c>
      <c r="L41" s="34">
        <v>50</v>
      </c>
      <c r="M41" s="82">
        <f>L41</f>
        <v>50</v>
      </c>
      <c r="N41" s="13"/>
      <c r="O41" s="16"/>
    </row>
    <row r="42" spans="1:15" ht="14.45">
      <c r="A42" s="50">
        <v>70</v>
      </c>
      <c r="B42" s="51" t="s">
        <v>43</v>
      </c>
      <c r="C42" s="51"/>
      <c r="D42" s="51"/>
      <c r="E42" s="52"/>
      <c r="F42" s="53"/>
      <c r="G42" s="33" t="s">
        <v>44</v>
      </c>
      <c r="H42" s="84"/>
      <c r="I42" s="39"/>
      <c r="J42" s="73">
        <f>(D18+D19)*H42</f>
        <v>0</v>
      </c>
      <c r="K42" s="76">
        <f>Décompte!K11</f>
        <v>0</v>
      </c>
      <c r="L42" s="34">
        <v>25</v>
      </c>
      <c r="M42" s="82">
        <f>($D$18+$D$19)*L42</f>
        <v>200</v>
      </c>
      <c r="N42" s="13"/>
      <c r="O42" s="16"/>
    </row>
    <row r="43" spans="1:15" ht="14.45">
      <c r="A43" s="54"/>
      <c r="B43" s="55"/>
      <c r="C43" s="55"/>
      <c r="D43" s="55"/>
      <c r="E43" s="55"/>
      <c r="F43" s="55"/>
      <c r="G43" s="37"/>
      <c r="H43" s="38"/>
      <c r="I43" s="39"/>
      <c r="J43" s="40"/>
      <c r="K43" s="40"/>
      <c r="L43" s="38"/>
      <c r="M43" s="40"/>
      <c r="N43" s="13"/>
      <c r="O43" s="16"/>
    </row>
    <row r="44" spans="1:15" ht="14.45">
      <c r="A44" s="46" t="s">
        <v>45</v>
      </c>
      <c r="B44" s="13"/>
      <c r="C44" s="27"/>
      <c r="D44" s="27"/>
      <c r="E44" s="27"/>
      <c r="F44" s="27"/>
      <c r="G44" s="37"/>
      <c r="H44" s="38"/>
      <c r="I44" s="39"/>
      <c r="J44" s="40"/>
      <c r="K44" s="40"/>
      <c r="L44" s="38"/>
      <c r="M44" s="40"/>
      <c r="N44" s="13"/>
      <c r="O44" s="16"/>
    </row>
    <row r="45" spans="1:15" ht="14.45">
      <c r="A45" s="32">
        <v>80</v>
      </c>
      <c r="B45" s="18" t="s">
        <v>46</v>
      </c>
      <c r="C45" s="18"/>
      <c r="D45" s="18"/>
      <c r="E45" s="15"/>
      <c r="F45" s="27"/>
      <c r="G45" s="33" t="s">
        <v>78</v>
      </c>
      <c r="H45" s="84"/>
      <c r="I45" s="35"/>
      <c r="J45" s="74">
        <f>D17*D22*H45</f>
        <v>0</v>
      </c>
      <c r="K45" s="76">
        <f>Décompte!K12</f>
        <v>0</v>
      </c>
      <c r="L45" s="34">
        <v>25</v>
      </c>
      <c r="M45" s="82">
        <f>$D$17*$D$22*L45</f>
        <v>600</v>
      </c>
      <c r="N45" s="13"/>
      <c r="O45" s="16"/>
    </row>
    <row r="46" spans="1:15" ht="14.45">
      <c r="A46" s="56">
        <v>81</v>
      </c>
      <c r="B46" s="57" t="s">
        <v>48</v>
      </c>
      <c r="C46" s="57"/>
      <c r="D46" s="57"/>
      <c r="E46" s="58"/>
      <c r="F46" s="53"/>
      <c r="G46" s="33" t="s">
        <v>49</v>
      </c>
      <c r="H46" s="84"/>
      <c r="I46" s="39"/>
      <c r="J46" s="73">
        <f>D20*H46</f>
        <v>0</v>
      </c>
      <c r="K46" s="76">
        <f>Décompte!K13</f>
        <v>0</v>
      </c>
      <c r="L46" s="34">
        <v>80</v>
      </c>
      <c r="M46" s="82">
        <f>$D$20*L46</f>
        <v>80</v>
      </c>
      <c r="N46" s="13"/>
      <c r="O46" s="16"/>
    </row>
    <row r="47" spans="1:15" ht="14.45">
      <c r="A47" s="50">
        <v>82</v>
      </c>
      <c r="B47" s="51" t="s">
        <v>50</v>
      </c>
      <c r="C47" s="51"/>
      <c r="D47" s="51"/>
      <c r="E47" s="52"/>
      <c r="F47" s="53"/>
      <c r="G47" s="33" t="s">
        <v>51</v>
      </c>
      <c r="H47" s="84"/>
      <c r="I47" s="39"/>
      <c r="J47" s="73">
        <f>D18*H47</f>
        <v>0</v>
      </c>
      <c r="K47" s="76">
        <f>Décompte!K14</f>
        <v>0</v>
      </c>
      <c r="L47" s="34">
        <v>150</v>
      </c>
      <c r="M47" s="82">
        <f>$D$18*L47</f>
        <v>900</v>
      </c>
      <c r="N47" s="13"/>
      <c r="O47" s="16"/>
    </row>
    <row r="48" spans="1:15" ht="14.45" customHeight="1">
      <c r="A48" s="50">
        <v>83</v>
      </c>
      <c r="B48" s="124" t="s">
        <v>52</v>
      </c>
      <c r="C48" s="124"/>
      <c r="D48" s="124"/>
      <c r="E48" s="125"/>
      <c r="F48" s="53"/>
      <c r="G48" s="33" t="s">
        <v>53</v>
      </c>
      <c r="H48" s="84"/>
      <c r="I48" s="39"/>
      <c r="J48" s="73">
        <f>D18*H48*D22</f>
        <v>0</v>
      </c>
      <c r="K48" s="76">
        <f>Décompte!K15</f>
        <v>0</v>
      </c>
      <c r="L48" s="34">
        <v>40</v>
      </c>
      <c r="M48" s="82">
        <f>$D$18*$D$22*L48</f>
        <v>240</v>
      </c>
      <c r="N48" s="13"/>
      <c r="O48" s="16"/>
    </row>
    <row r="49" spans="1:15" ht="14.45">
      <c r="A49" s="50">
        <v>84</v>
      </c>
      <c r="B49" s="51" t="s">
        <v>54</v>
      </c>
      <c r="C49" s="51"/>
      <c r="D49" s="51"/>
      <c r="E49" s="52"/>
      <c r="F49" s="53"/>
      <c r="G49" s="33" t="s">
        <v>55</v>
      </c>
      <c r="H49" s="84"/>
      <c r="I49" s="39"/>
      <c r="J49" s="73">
        <f>D19*D22*H49</f>
        <v>0</v>
      </c>
      <c r="K49" s="76">
        <f>Décompte!K16</f>
        <v>0</v>
      </c>
      <c r="L49" s="34">
        <v>40</v>
      </c>
      <c r="M49" s="82">
        <f>$D$19*$D$22*L49</f>
        <v>80</v>
      </c>
      <c r="N49" s="13"/>
      <c r="O49" s="16"/>
    </row>
    <row r="50" spans="1:15" ht="14.45">
      <c r="A50" s="56">
        <v>85</v>
      </c>
      <c r="B50" s="57" t="s">
        <v>56</v>
      </c>
      <c r="C50" s="57"/>
      <c r="D50" s="57"/>
      <c r="E50" s="58"/>
      <c r="F50" s="53"/>
      <c r="G50" s="33" t="s">
        <v>57</v>
      </c>
      <c r="H50" s="84"/>
      <c r="I50" s="39"/>
      <c r="J50" s="73">
        <f>D19*H50</f>
        <v>0</v>
      </c>
      <c r="K50" s="76">
        <f>Décompte!K17</f>
        <v>0</v>
      </c>
      <c r="L50" s="34">
        <v>40</v>
      </c>
      <c r="M50" s="82">
        <f>$D$19*L50</f>
        <v>80</v>
      </c>
      <c r="N50" s="13"/>
      <c r="O50" s="16"/>
    </row>
    <row r="51" spans="1:15" ht="4.1500000000000004" customHeight="1">
      <c r="A51" s="54"/>
      <c r="B51" s="55"/>
      <c r="C51" s="55"/>
      <c r="D51" s="55"/>
      <c r="E51" s="55"/>
      <c r="F51" s="55"/>
      <c r="G51" s="37"/>
      <c r="H51" s="38"/>
      <c r="I51" s="39"/>
      <c r="J51" s="40"/>
      <c r="K51" s="40"/>
      <c r="L51" s="13"/>
      <c r="M51" s="13"/>
      <c r="N51" s="13"/>
      <c r="O51" s="16"/>
    </row>
    <row r="52" spans="1:15" ht="14.45">
      <c r="A52" s="56">
        <v>90</v>
      </c>
      <c r="B52" s="57" t="s">
        <v>58</v>
      </c>
      <c r="C52" s="57"/>
      <c r="D52" s="57"/>
      <c r="E52" s="58"/>
      <c r="F52" s="55"/>
      <c r="G52" s="123" t="s">
        <v>59</v>
      </c>
      <c r="H52" s="123"/>
      <c r="I52" s="39"/>
      <c r="J52" s="73"/>
      <c r="K52" s="76">
        <f>Décompte!K18</f>
        <v>0</v>
      </c>
      <c r="L52" s="13"/>
      <c r="M52" s="13"/>
      <c r="N52" s="13"/>
      <c r="O52" s="16"/>
    </row>
    <row r="53" spans="1:15" ht="14.45" thickBot="1">
      <c r="A53" s="59"/>
      <c r="B53" s="59"/>
      <c r="H53" s="60"/>
      <c r="I53" s="60"/>
      <c r="J53" s="41"/>
      <c r="K53" s="42"/>
    </row>
    <row r="54" spans="1:15" ht="15" thickTop="1" thickBot="1">
      <c r="A54" s="126" t="s">
        <v>60</v>
      </c>
      <c r="B54" s="126"/>
      <c r="C54" s="126"/>
      <c r="D54" s="126"/>
      <c r="E54" s="126"/>
      <c r="F54" s="61"/>
      <c r="G54" s="62"/>
      <c r="H54" s="23"/>
      <c r="I54" s="23"/>
      <c r="J54" s="77">
        <f>SUM(J29+J31+J33+J34+J36+J39+J40+J41+J42+J45+J46+J47+J48+J49+J50+J52)</f>
        <v>0</v>
      </c>
      <c r="K54" s="77">
        <f>SUM(K29+K31+K33+K34+K36+K39+K40+K41+K42+K45+K46+K47+K48+K49+K50+K52)</f>
        <v>0</v>
      </c>
      <c r="L54" s="11"/>
      <c r="M54" s="77">
        <f>SUM(M29+M31+M33+M34+M36+M39+M40+M41+M42+M45+M46+M47+M48+M49+M50+M52)</f>
        <v>3676</v>
      </c>
      <c r="N54" s="11"/>
      <c r="O54" s="11"/>
    </row>
    <row r="55" spans="1:15" ht="5.25" customHeight="1" thickTop="1">
      <c r="A55" s="80"/>
      <c r="B55" s="80"/>
      <c r="C55" s="80"/>
      <c r="D55" s="80"/>
      <c r="E55" s="80"/>
      <c r="F55" s="61"/>
      <c r="G55" s="62"/>
      <c r="H55" s="23"/>
      <c r="I55" s="23"/>
      <c r="J55" s="63"/>
      <c r="K55" s="40"/>
      <c r="L55" s="11"/>
      <c r="N55" s="11"/>
      <c r="O55" s="11"/>
    </row>
    <row r="56" spans="1:15" ht="14.45">
      <c r="A56" s="79" t="s">
        <v>61</v>
      </c>
      <c r="B56" s="18"/>
      <c r="C56" s="18"/>
      <c r="D56" s="18"/>
      <c r="E56" s="15"/>
      <c r="F56" s="27"/>
      <c r="G56" s="39"/>
      <c r="H56" s="16"/>
      <c r="I56" s="16"/>
      <c r="J56" s="73">
        <f>J29</f>
        <v>0</v>
      </c>
      <c r="K56" s="76">
        <f>K29</f>
        <v>0</v>
      </c>
      <c r="L56" s="11"/>
      <c r="M56" s="11"/>
      <c r="N56" s="11"/>
      <c r="O56" s="11"/>
    </row>
    <row r="57" spans="1:15" ht="5.25" customHeight="1">
      <c r="A57" s="80"/>
      <c r="B57" s="80"/>
      <c r="C57" s="80"/>
      <c r="D57" s="80"/>
      <c r="E57" s="80"/>
      <c r="F57" s="61"/>
      <c r="G57" s="62"/>
      <c r="H57" s="23"/>
      <c r="I57" s="23"/>
      <c r="J57" s="63"/>
      <c r="K57" s="40"/>
      <c r="L57" s="11"/>
      <c r="M57" s="11"/>
      <c r="N57" s="11"/>
      <c r="O57" s="11"/>
    </row>
    <row r="58" spans="1:15" ht="14.45" customHeight="1">
      <c r="A58" s="79" t="s">
        <v>62</v>
      </c>
      <c r="B58" s="18"/>
      <c r="C58" s="18"/>
      <c r="D58" s="18"/>
      <c r="E58" s="15"/>
      <c r="H58" s="60"/>
      <c r="I58" s="60"/>
      <c r="J58" s="73"/>
      <c r="K58" s="76"/>
    </row>
    <row r="59" spans="1:15" ht="5.25" customHeight="1">
      <c r="A59" s="80"/>
      <c r="B59" s="80"/>
      <c r="C59" s="80"/>
      <c r="D59" s="80"/>
      <c r="E59" s="80"/>
      <c r="F59" s="61"/>
      <c r="G59" s="62"/>
      <c r="H59" s="23"/>
      <c r="I59" s="23"/>
      <c r="J59" s="63"/>
      <c r="K59" s="40"/>
      <c r="L59" s="11"/>
      <c r="M59" s="11"/>
      <c r="N59" s="11"/>
      <c r="O59" s="11"/>
    </row>
    <row r="60" spans="1:15">
      <c r="A60" s="79" t="s">
        <v>63</v>
      </c>
      <c r="B60" s="18"/>
      <c r="C60" s="18"/>
      <c r="D60" s="18"/>
      <c r="E60" s="15"/>
      <c r="H60" s="60"/>
      <c r="I60" s="60"/>
      <c r="J60" s="75">
        <f>SUM(J29+J31+J33+J34+J36+J39+J40+J41+J42)</f>
        <v>0</v>
      </c>
      <c r="K60" s="76">
        <f>K29+K31+K33+K34+K36+K39+K40+K41+K42</f>
        <v>0</v>
      </c>
    </row>
    <row r="61" spans="1:15" ht="5.25" customHeight="1">
      <c r="A61" s="80"/>
      <c r="B61" s="80"/>
      <c r="C61" s="80"/>
      <c r="D61" s="80"/>
      <c r="E61" s="80"/>
      <c r="F61" s="61"/>
      <c r="G61" s="62"/>
      <c r="H61" s="23"/>
      <c r="I61" s="23"/>
      <c r="J61" s="63"/>
      <c r="K61" s="40"/>
      <c r="L61" s="11"/>
      <c r="M61" s="11"/>
      <c r="N61" s="11"/>
      <c r="O61" s="11"/>
    </row>
    <row r="62" spans="1:15">
      <c r="A62" s="79" t="s">
        <v>64</v>
      </c>
      <c r="B62" s="18"/>
      <c r="C62" s="18"/>
      <c r="D62" s="18"/>
      <c r="E62" s="15"/>
      <c r="H62" s="60"/>
      <c r="I62" s="60"/>
      <c r="J62" s="73">
        <f>SUM(J45+J46+J47+J48+J49+J50+J52)</f>
        <v>0</v>
      </c>
      <c r="K62" s="76">
        <f>K45+K46+K47+K48+K49+K50+K52</f>
        <v>0</v>
      </c>
    </row>
    <row r="63" spans="1:15" ht="5.25" customHeight="1">
      <c r="A63" s="80"/>
      <c r="B63" s="80"/>
      <c r="C63" s="80"/>
      <c r="D63" s="80"/>
      <c r="E63" s="80"/>
      <c r="F63" s="61"/>
      <c r="G63" s="62"/>
      <c r="H63" s="23"/>
      <c r="I63" s="23"/>
      <c r="J63" s="63"/>
      <c r="K63" s="40"/>
      <c r="L63" s="11"/>
      <c r="M63" s="11"/>
      <c r="N63" s="11"/>
      <c r="O63" s="11"/>
    </row>
    <row r="64" spans="1:15">
      <c r="A64" s="79" t="s">
        <v>65</v>
      </c>
      <c r="B64" s="18"/>
      <c r="C64" s="18"/>
      <c r="D64" s="18"/>
      <c r="E64" s="15"/>
      <c r="H64" s="60"/>
      <c r="I64" s="60"/>
      <c r="J64" s="73">
        <f>J54-J58</f>
        <v>0</v>
      </c>
      <c r="K64" s="76">
        <f>K54-K58</f>
        <v>0</v>
      </c>
    </row>
    <row r="65" spans="1:15" ht="5.25" customHeight="1">
      <c r="A65" s="80"/>
      <c r="B65" s="80"/>
      <c r="C65" s="80"/>
      <c r="D65" s="80"/>
      <c r="E65" s="80"/>
      <c r="F65" s="61"/>
      <c r="G65" s="62"/>
      <c r="H65" s="23"/>
      <c r="I65" s="23"/>
      <c r="J65" s="63"/>
      <c r="K65" s="40"/>
      <c r="L65" s="11"/>
      <c r="M65" s="11"/>
      <c r="N65" s="11"/>
      <c r="O65" s="11"/>
    </row>
    <row r="66" spans="1:15" ht="14.45">
      <c r="A66" s="112" t="s">
        <v>66</v>
      </c>
      <c r="B66" s="112"/>
      <c r="C66" s="112"/>
      <c r="D66" s="112"/>
      <c r="E66" s="112"/>
      <c r="F66" s="27"/>
      <c r="G66" s="39"/>
      <c r="H66" s="16"/>
      <c r="I66" s="16"/>
      <c r="J66" s="73">
        <f>ROUND((J54-J56-J58)*0.75, -1)</f>
        <v>0</v>
      </c>
      <c r="K66" s="76"/>
      <c r="L66" s="11"/>
      <c r="M66" s="11"/>
      <c r="N66" s="11"/>
      <c r="O66" s="11"/>
    </row>
    <row r="67" spans="1:15" ht="5.25" customHeight="1">
      <c r="A67" s="80"/>
      <c r="B67" s="80"/>
      <c r="C67" s="80"/>
      <c r="D67" s="80"/>
      <c r="E67" s="80"/>
      <c r="F67" s="61"/>
      <c r="G67" s="62"/>
      <c r="H67" s="23"/>
      <c r="I67" s="23"/>
      <c r="J67" s="63"/>
      <c r="K67" s="40"/>
      <c r="L67" s="11"/>
      <c r="M67" s="11"/>
      <c r="N67" s="11"/>
      <c r="O67" s="11"/>
    </row>
    <row r="68" spans="1:15">
      <c r="A68" s="113" t="s">
        <v>67</v>
      </c>
      <c r="B68" s="114"/>
      <c r="C68" s="114"/>
      <c r="D68" s="114"/>
      <c r="E68" s="115"/>
      <c r="H68" s="60"/>
      <c r="I68" s="60"/>
      <c r="J68" s="41"/>
      <c r="K68" s="78">
        <f>K54-K56-K58-K66</f>
        <v>0</v>
      </c>
    </row>
    <row r="69" spans="1:15">
      <c r="A69" s="64"/>
      <c r="B69" s="64"/>
      <c r="C69" s="64"/>
      <c r="D69" s="64"/>
      <c r="E69" s="64"/>
      <c r="H69" s="60"/>
      <c r="I69" s="60"/>
      <c r="J69" s="41"/>
      <c r="K69" s="42"/>
    </row>
    <row r="70" spans="1:15">
      <c r="A70" s="59"/>
      <c r="B70" s="59"/>
      <c r="D70" s="59" t="s">
        <v>68</v>
      </c>
      <c r="G70" t="s">
        <v>69</v>
      </c>
      <c r="I70" s="60"/>
      <c r="J70" t="s">
        <v>70</v>
      </c>
    </row>
    <row r="71" spans="1:15">
      <c r="A71" s="59" t="s">
        <v>71</v>
      </c>
      <c r="B71" s="59"/>
      <c r="D71" s="65"/>
      <c r="E71" s="65"/>
      <c r="F71" s="60"/>
      <c r="G71" s="65"/>
      <c r="H71" s="66"/>
      <c r="I71" s="60"/>
      <c r="J71" s="66"/>
      <c r="K71" s="67"/>
    </row>
    <row r="72" spans="1:15" ht="48.6" customHeight="1">
      <c r="A72" s="59" t="s">
        <v>72</v>
      </c>
      <c r="B72" s="59"/>
      <c r="D72" s="65"/>
      <c r="E72" s="65"/>
      <c r="F72" s="60"/>
      <c r="G72" s="65"/>
      <c r="H72" s="66"/>
      <c r="I72" s="60"/>
      <c r="J72" s="66"/>
      <c r="K72" s="67"/>
    </row>
    <row r="75" spans="1:15" ht="13.9" customHeight="1">
      <c r="A75" s="116" t="s">
        <v>73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8"/>
    </row>
    <row r="76" spans="1:15" ht="13.9" customHeight="1">
      <c r="A76" s="119"/>
      <c r="B76" s="120"/>
      <c r="C76" s="120"/>
      <c r="D76" s="120"/>
      <c r="E76" s="120"/>
      <c r="F76" s="120"/>
      <c r="G76" s="120"/>
      <c r="H76" s="120"/>
      <c r="I76" s="120"/>
      <c r="J76" s="120"/>
      <c r="K76" s="121"/>
    </row>
  </sheetData>
  <mergeCells count="25">
    <mergeCell ref="G52:H52"/>
    <mergeCell ref="A54:E54"/>
    <mergeCell ref="A66:E66"/>
    <mergeCell ref="A68:E68"/>
    <mergeCell ref="A75:K76"/>
    <mergeCell ref="B48:E48"/>
    <mergeCell ref="D11:K11"/>
    <mergeCell ref="D12:K12"/>
    <mergeCell ref="A17:C17"/>
    <mergeCell ref="G17:K22"/>
    <mergeCell ref="A18:C18"/>
    <mergeCell ref="A19:C19"/>
    <mergeCell ref="A21:C21"/>
    <mergeCell ref="A22:C22"/>
    <mergeCell ref="G23:K23"/>
    <mergeCell ref="G24:H24"/>
    <mergeCell ref="G36:H36"/>
    <mergeCell ref="D10:K10"/>
    <mergeCell ref="B26:E27"/>
    <mergeCell ref="G25:H27"/>
    <mergeCell ref="A1:K1"/>
    <mergeCell ref="H4:K4"/>
    <mergeCell ref="D6:E6"/>
    <mergeCell ref="D7:E7"/>
    <mergeCell ref="D8:K8"/>
  </mergeCells>
  <hyperlinks>
    <hyperlink ref="G23" r:id="rId1" display="https://pfadi.swiss/fr/publications-telechargements/downloads/?search=f%C3%A9d%C3%A9raux" xr:uid="{B5873F65-4A01-44C4-8F5C-48B31C17E780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0ECC-64CA-464B-9C97-76C1C2425221}">
  <dimension ref="A1:L62"/>
  <sheetViews>
    <sheetView tabSelected="1" zoomScale="73" zoomScaleNormal="100" workbookViewId="0">
      <selection activeCell="J15" sqref="J15"/>
    </sheetView>
  </sheetViews>
  <sheetFormatPr defaultColWidth="11.42578125" defaultRowHeight="13.15"/>
  <cols>
    <col min="1" max="1" width="8" customWidth="1"/>
    <col min="2" max="2" width="23.28515625" customWidth="1"/>
    <col min="3" max="3" width="11.85546875" bestFit="1" customWidth="1"/>
    <col min="5" max="5" width="12.28515625" customWidth="1"/>
    <col min="6" max="6" width="35.140625" customWidth="1"/>
    <col min="7" max="7" width="18.28515625" customWidth="1"/>
    <col min="8" max="8" width="21" customWidth="1"/>
    <col min="10" max="10" width="38.5703125" customWidth="1"/>
    <col min="11" max="11" width="17.42578125" customWidth="1"/>
  </cols>
  <sheetData>
    <row r="1" spans="1:12" ht="19.149999999999999">
      <c r="A1" s="87" t="s">
        <v>88</v>
      </c>
    </row>
    <row r="2" spans="1:12">
      <c r="A2" t="s">
        <v>89</v>
      </c>
      <c r="B2" t="s">
        <v>90</v>
      </c>
      <c r="C2" t="s">
        <v>91</v>
      </c>
      <c r="D2" t="s">
        <v>71</v>
      </c>
      <c r="E2" t="s">
        <v>92</v>
      </c>
      <c r="F2" t="s">
        <v>93</v>
      </c>
      <c r="G2" t="s">
        <v>94</v>
      </c>
      <c r="H2" t="s">
        <v>95</v>
      </c>
      <c r="J2" t="s">
        <v>96</v>
      </c>
      <c r="K2" t="s">
        <v>23</v>
      </c>
    </row>
    <row r="3" spans="1:12">
      <c r="A3">
        <v>1</v>
      </c>
      <c r="C3" s="88" t="str">
        <f>IF(Tabelle14[[#This Row],[Km pour "90 voiture lors du cours"]]&lt;&gt;"",Tabelle14[[#This Row],[Km pour "90 voiture lors du cours"]]*0.7,"")</f>
        <v/>
      </c>
      <c r="D3" s="89"/>
      <c r="J3" t="s">
        <v>97</v>
      </c>
      <c r="K3">
        <f>SUMIF(Tabelle14[Catégorie],J3,Tabelle14[Montant])</f>
        <v>0</v>
      </c>
    </row>
    <row r="4" spans="1:12">
      <c r="A4">
        <v>2</v>
      </c>
      <c r="C4" s="88" t="str">
        <f>IF(Tabelle14[[#This Row],[Km pour "90 voiture lors du cours"]]&lt;&gt;"",Tabelle14[[#This Row],[Km pour "90 voiture lors du cours"]]*0.7,"")</f>
        <v/>
      </c>
      <c r="D4" s="89"/>
      <c r="J4" t="s">
        <v>98</v>
      </c>
      <c r="K4">
        <f>SUMIF(Tabelle14[Catégorie],J4,Tabelle14[Montant])</f>
        <v>0</v>
      </c>
    </row>
    <row r="5" spans="1:12">
      <c r="A5">
        <v>3</v>
      </c>
      <c r="C5" s="88" t="str">
        <f>IF(Tabelle14[[#This Row],[Km pour "90 voiture lors du cours"]]&lt;&gt;"",Tabelle14[[#This Row],[Km pour "90 voiture lors du cours"]]*0.7,"")</f>
        <v/>
      </c>
      <c r="D5" s="89"/>
      <c r="J5" t="s">
        <v>99</v>
      </c>
      <c r="K5">
        <f>SUMIF(Tabelle14[Catégorie],J5,Tabelle14[Montant])</f>
        <v>0</v>
      </c>
    </row>
    <row r="6" spans="1:12">
      <c r="A6">
        <v>4</v>
      </c>
      <c r="C6" s="88" t="str">
        <f>IF(Tabelle14[[#This Row],[Km pour "90 voiture lors du cours"]]&lt;&gt;"",Tabelle14[[#This Row],[Km pour "90 voiture lors du cours"]]*0.7,"")</f>
        <v/>
      </c>
      <c r="D6" s="89"/>
      <c r="J6" t="s">
        <v>100</v>
      </c>
      <c r="K6">
        <f>SUMIF(Tabelle14[Catégorie],J6,Tabelle14[Montant])</f>
        <v>0</v>
      </c>
    </row>
    <row r="7" spans="1:12">
      <c r="A7">
        <v>5</v>
      </c>
      <c r="C7" s="88" t="str">
        <f>IF(Tabelle14[[#This Row],[Km pour "90 voiture lors du cours"]]&lt;&gt;"",Tabelle14[[#This Row],[Km pour "90 voiture lors du cours"]]*0.7,"")</f>
        <v/>
      </c>
      <c r="D7" s="89"/>
      <c r="J7" t="s">
        <v>101</v>
      </c>
      <c r="K7">
        <f>SUMIF(Tabelle14[Catégorie],J7,Tabelle14[Montant])</f>
        <v>0</v>
      </c>
    </row>
    <row r="8" spans="1:12">
      <c r="A8">
        <v>6</v>
      </c>
      <c r="C8" s="88" t="str">
        <f>IF(Tabelle14[[#This Row],[Km pour "90 voiture lors du cours"]]&lt;&gt;"",Tabelle14[[#This Row],[Km pour "90 voiture lors du cours"]]*0.7,"")</f>
        <v/>
      </c>
      <c r="D8" s="89"/>
      <c r="J8" t="s">
        <v>102</v>
      </c>
      <c r="K8">
        <f>SUMIF(Tabelle14[Catégorie],J8,Tabelle14[Montant])</f>
        <v>0</v>
      </c>
    </row>
    <row r="9" spans="1:12">
      <c r="A9">
        <v>7</v>
      </c>
      <c r="C9" s="88" t="str">
        <f>IF(Tabelle14[[#This Row],[Km pour "90 voiture lors du cours"]]&lt;&gt;"",Tabelle14[[#This Row],[Km pour "90 voiture lors du cours"]]*0.7,"")</f>
        <v/>
      </c>
      <c r="D9" s="89"/>
      <c r="J9" t="s">
        <v>103</v>
      </c>
      <c r="K9">
        <f>SUMIF(Tabelle14[Catégorie],J9,Tabelle14[Montant])</f>
        <v>0</v>
      </c>
    </row>
    <row r="10" spans="1:12">
      <c r="A10">
        <v>8</v>
      </c>
      <c r="C10" s="88" t="str">
        <f>IF(Tabelle14[[#This Row],[Km pour "90 voiture lors du cours"]]&lt;&gt;"",Tabelle14[[#This Row],[Km pour "90 voiture lors du cours"]]*0.7,"")</f>
        <v/>
      </c>
      <c r="D10" s="89"/>
      <c r="J10" t="s">
        <v>104</v>
      </c>
      <c r="K10">
        <f>SUMIF(Tabelle14[Catégorie],J10,Tabelle14[Montant])</f>
        <v>0</v>
      </c>
    </row>
    <row r="11" spans="1:12">
      <c r="A11">
        <v>9</v>
      </c>
      <c r="C11" s="88" t="str">
        <f>IF(Tabelle14[[#This Row],[Km pour "90 voiture lors du cours"]]&lt;&gt;"",Tabelle14[[#This Row],[Km pour "90 voiture lors du cours"]]*0.7,"")</f>
        <v/>
      </c>
      <c r="D11" s="89"/>
      <c r="J11" t="s">
        <v>105</v>
      </c>
      <c r="K11">
        <f>SUMIF(Tabelle14[Catégorie],J11,Tabelle14[Montant])</f>
        <v>0</v>
      </c>
    </row>
    <row r="12" spans="1:12">
      <c r="A12">
        <v>10</v>
      </c>
      <c r="C12" s="88" t="str">
        <f>IF(Tabelle14[[#This Row],[Km pour "90 voiture lors du cours"]]&lt;&gt;"",Tabelle14[[#This Row],[Km pour "90 voiture lors du cours"]]*0.7,"")</f>
        <v/>
      </c>
      <c r="D12" s="89"/>
      <c r="J12" t="s">
        <v>106</v>
      </c>
      <c r="K12">
        <f>SUMIF(Tabelle14[Catégorie],J12,Tabelle14[Montant])</f>
        <v>0</v>
      </c>
    </row>
    <row r="13" spans="1:12">
      <c r="A13">
        <v>11</v>
      </c>
      <c r="C13" s="88" t="str">
        <f>IF(Tabelle14[[#This Row],[Km pour "90 voiture lors du cours"]]&lt;&gt;"",Tabelle14[[#This Row],[Km pour "90 voiture lors du cours"]]*0.7,"")</f>
        <v/>
      </c>
      <c r="D13" s="89"/>
      <c r="J13" t="s">
        <v>107</v>
      </c>
      <c r="K13">
        <f>SUMIF(Tabelle14[Catégorie],J13,Tabelle14[Montant])</f>
        <v>0</v>
      </c>
    </row>
    <row r="14" spans="1:12">
      <c r="A14">
        <v>12</v>
      </c>
      <c r="C14" s="88" t="str">
        <f>IF(Tabelle14[[#This Row],[Km pour "90 voiture lors du cours"]]&lt;&gt;"",Tabelle14[[#This Row],[Km pour "90 voiture lors du cours"]]*0.7,"")</f>
        <v/>
      </c>
      <c r="D14" s="89"/>
      <c r="J14" t="s">
        <v>108</v>
      </c>
      <c r="K14">
        <f>SUMIF(Tabelle14[Catégorie],J14,Tabelle14[Montant])</f>
        <v>0</v>
      </c>
    </row>
    <row r="15" spans="1:12" ht="12.75">
      <c r="A15">
        <v>13</v>
      </c>
      <c r="C15" s="88" t="str">
        <f>IF(Tabelle14[[#This Row],[Km pour "90 voiture lors du cours"]]&lt;&gt;"",Tabelle14[[#This Row],[Km pour "90 voiture lors du cours"]]*0.7,"")</f>
        <v/>
      </c>
      <c r="D15" s="89"/>
      <c r="J15" s="91" t="s">
        <v>109</v>
      </c>
      <c r="K15">
        <f>SUMIF(Tabelle14[Catégorie],J15,Tabelle14[Montant])</f>
        <v>0</v>
      </c>
      <c r="L15" s="91"/>
    </row>
    <row r="16" spans="1:12">
      <c r="A16">
        <v>14</v>
      </c>
      <c r="C16" s="88" t="str">
        <f>IF(Tabelle14[[#This Row],[Km pour "90 voiture lors du cours"]]&lt;&gt;"",Tabelle14[[#This Row],[Km pour "90 voiture lors du cours"]]*0.7,"")</f>
        <v/>
      </c>
      <c r="D16" s="89"/>
      <c r="J16" t="s">
        <v>110</v>
      </c>
      <c r="K16">
        <f>SUMIF(Tabelle14[Catégorie],J16,Tabelle14[Montant])</f>
        <v>0</v>
      </c>
    </row>
    <row r="17" spans="1:11">
      <c r="A17">
        <v>15</v>
      </c>
      <c r="C17" s="88" t="str">
        <f>IF(Tabelle14[[#This Row],[Km pour "90 voiture lors du cours"]]&lt;&gt;"",Tabelle14[[#This Row],[Km pour "90 voiture lors du cours"]]*0.7,"")</f>
        <v/>
      </c>
      <c r="D17" s="89"/>
      <c r="J17" t="s">
        <v>111</v>
      </c>
      <c r="K17">
        <f>SUMIF(Tabelle14[Catégorie],J17,Tabelle14[Montant])</f>
        <v>0</v>
      </c>
    </row>
    <row r="18" spans="1:11">
      <c r="A18">
        <v>16</v>
      </c>
      <c r="C18" s="88" t="str">
        <f>IF(Tabelle14[[#This Row],[Km pour "90 voiture lors du cours"]]&lt;&gt;"",Tabelle14[[#This Row],[Km pour "90 voiture lors du cours"]]*0.7,"")</f>
        <v/>
      </c>
      <c r="D18" s="89"/>
      <c r="J18" t="s">
        <v>112</v>
      </c>
      <c r="K18">
        <f>SUMIF(Tabelle14[Catégorie],J18,Tabelle14[Montant])</f>
        <v>0</v>
      </c>
    </row>
    <row r="19" spans="1:11">
      <c r="A19">
        <v>17</v>
      </c>
      <c r="C19" s="88" t="str">
        <f>IF(Tabelle14[[#This Row],[Km pour "90 voiture lors du cours"]]&lt;&gt;"",Tabelle14[[#This Row],[Km pour "90 voiture lors du cours"]]*0.7,"")</f>
        <v/>
      </c>
      <c r="D19" s="89"/>
      <c r="J19" s="90" t="s">
        <v>60</v>
      </c>
      <c r="K19" s="90">
        <f>SUM(K3:K18)</f>
        <v>0</v>
      </c>
    </row>
    <row r="20" spans="1:11">
      <c r="A20">
        <v>18</v>
      </c>
      <c r="C20" s="88" t="str">
        <f>IF(Tabelle14[[#This Row],[Km pour "90 voiture lors du cours"]]&lt;&gt;"",Tabelle14[[#This Row],[Km pour "90 voiture lors du cours"]]*0.7,"")</f>
        <v/>
      </c>
      <c r="D20" s="89"/>
    </row>
    <row r="21" spans="1:11">
      <c r="A21">
        <v>19</v>
      </c>
      <c r="C21" s="88" t="str">
        <f>IF(Tabelle14[[#This Row],[Km pour "90 voiture lors du cours"]]&lt;&gt;"",Tabelle14[[#This Row],[Km pour "90 voiture lors du cours"]]*0.7,"")</f>
        <v/>
      </c>
      <c r="D21" s="89"/>
      <c r="J21" s="90" t="s">
        <v>113</v>
      </c>
      <c r="K21" s="90" t="s">
        <v>23</v>
      </c>
    </row>
    <row r="22" spans="1:11">
      <c r="A22">
        <v>20</v>
      </c>
      <c r="C22" s="88" t="str">
        <f>IF(Tabelle14[[#This Row],[Km pour "90 voiture lors du cours"]]&lt;&gt;"",Tabelle14[[#This Row],[Km pour "90 voiture lors du cours"]]*0.7,"")</f>
        <v/>
      </c>
      <c r="D22" s="89"/>
      <c r="J22" t="s">
        <v>114</v>
      </c>
      <c r="K22">
        <f>SUMIF(Tabelle14[Payé par],Tabelle47[[#This Row],[Maîtrise et équipe cuisine]],Tabelle14[Montant])</f>
        <v>0</v>
      </c>
    </row>
    <row r="23" spans="1:11">
      <c r="A23">
        <v>21</v>
      </c>
      <c r="C23" s="88" t="str">
        <f>IF(Tabelle14[[#This Row],[Km pour "90 voiture lors du cours"]]&lt;&gt;"",Tabelle14[[#This Row],[Km pour "90 voiture lors du cours"]]*0.7,"")</f>
        <v/>
      </c>
      <c r="D23" s="89"/>
      <c r="J23" t="s">
        <v>115</v>
      </c>
      <c r="K23">
        <f>SUMIF(Tabelle14[Payé par],Tabelle47[[#This Row],[Maîtrise et équipe cuisine]],Tabelle14[Montant])</f>
        <v>0</v>
      </c>
    </row>
    <row r="24" spans="1:11">
      <c r="A24">
        <v>22</v>
      </c>
      <c r="C24" s="88" t="str">
        <f>IF(Tabelle14[[#This Row],[Km pour "90 voiture lors du cours"]]&lt;&gt;"",Tabelle14[[#This Row],[Km pour "90 voiture lors du cours"]]*0.7,"")</f>
        <v/>
      </c>
      <c r="D24" s="89"/>
      <c r="J24" t="s">
        <v>116</v>
      </c>
      <c r="K24">
        <f>SUMIF(Tabelle14[Payé par],Tabelle47[[#This Row],[Maîtrise et équipe cuisine]],Tabelle14[Montant])</f>
        <v>0</v>
      </c>
    </row>
    <row r="25" spans="1:11">
      <c r="A25">
        <v>23</v>
      </c>
      <c r="C25" s="88" t="str">
        <f>IF(Tabelle14[[#This Row],[Km pour "90 voiture lors du cours"]]&lt;&gt;"",Tabelle14[[#This Row],[Km pour "90 voiture lors du cours"]]*0.7,"")</f>
        <v/>
      </c>
      <c r="D25" s="89"/>
      <c r="J25" t="s">
        <v>117</v>
      </c>
      <c r="K25">
        <f>SUMIF(Tabelle14[Payé par],Tabelle47[[#This Row],[Maîtrise et équipe cuisine]],Tabelle14[Montant])</f>
        <v>0</v>
      </c>
    </row>
    <row r="26" spans="1:11">
      <c r="A26">
        <v>24</v>
      </c>
      <c r="C26" s="88" t="str">
        <f>IF(Tabelle14[[#This Row],[Km pour "90 voiture lors du cours"]]&lt;&gt;"",Tabelle14[[#This Row],[Km pour "90 voiture lors du cours"]]*0.7,"")</f>
        <v/>
      </c>
      <c r="D26" s="89"/>
      <c r="J26" t="s">
        <v>118</v>
      </c>
      <c r="K26">
        <f>SUMIF(Tabelle14[Payé par],Tabelle47[[#This Row],[Maîtrise et équipe cuisine]],Tabelle14[Montant])</f>
        <v>0</v>
      </c>
    </row>
    <row r="27" spans="1:11">
      <c r="A27">
        <v>25</v>
      </c>
      <c r="C27" s="88" t="str">
        <f>IF(Tabelle14[[#This Row],[Km pour "90 voiture lors du cours"]]&lt;&gt;"",Tabelle14[[#This Row],[Km pour "90 voiture lors du cours"]]*0.7,"")</f>
        <v/>
      </c>
      <c r="D27" s="89"/>
      <c r="J27" t="s">
        <v>119</v>
      </c>
      <c r="K27">
        <f>SUMIF(Tabelle14[Payé par],Tabelle47[[#This Row],[Maîtrise et équipe cuisine]],Tabelle14[Montant])</f>
        <v>0</v>
      </c>
    </row>
    <row r="28" spans="1:11">
      <c r="A28">
        <v>26</v>
      </c>
      <c r="C28" s="88" t="str">
        <f>IF(Tabelle14[[#This Row],[Km pour "90 voiture lors du cours"]]&lt;&gt;"",Tabelle14[[#This Row],[Km pour "90 voiture lors du cours"]]*0.7,"")</f>
        <v/>
      </c>
      <c r="D28" s="89"/>
      <c r="J28" t="s">
        <v>120</v>
      </c>
      <c r="K28">
        <f>SUMIF(Tabelle14[Payé par],Tabelle47[[#This Row],[Maîtrise et équipe cuisine]],Tabelle14[Montant])</f>
        <v>0</v>
      </c>
    </row>
    <row r="29" spans="1:11">
      <c r="A29">
        <v>27</v>
      </c>
      <c r="C29" s="88" t="str">
        <f>IF(Tabelle14[[#This Row],[Km pour "90 voiture lors du cours"]]&lt;&gt;"",Tabelle14[[#This Row],[Km pour "90 voiture lors du cours"]]*0.7,"")</f>
        <v/>
      </c>
      <c r="D29" s="89"/>
      <c r="J29" t="s">
        <v>121</v>
      </c>
      <c r="K29">
        <f>SUMIF(Tabelle14[Payé par],Tabelle47[[#This Row],[Maîtrise et équipe cuisine]],Tabelle14[Montant])</f>
        <v>0</v>
      </c>
    </row>
    <row r="30" spans="1:11">
      <c r="A30">
        <v>28</v>
      </c>
      <c r="C30" s="88" t="str">
        <f>IF(Tabelle14[[#This Row],[Km pour "90 voiture lors du cours"]]&lt;&gt;"",Tabelle14[[#This Row],[Km pour "90 voiture lors du cours"]]*0.7,"")</f>
        <v/>
      </c>
      <c r="D30" s="89"/>
      <c r="J30" t="s">
        <v>122</v>
      </c>
      <c r="K30">
        <f>SUMIF(Tabelle14[Payé par],Tabelle47[[#This Row],[Maîtrise et équipe cuisine]],Tabelle14[Montant])</f>
        <v>0</v>
      </c>
    </row>
    <row r="31" spans="1:11">
      <c r="A31">
        <v>29</v>
      </c>
      <c r="C31" s="88" t="str">
        <f>IF(Tabelle14[[#This Row],[Km pour "90 voiture lors du cours"]]&lt;&gt;"",Tabelle14[[#This Row],[Km pour "90 voiture lors du cours"]]*0.7,"")</f>
        <v/>
      </c>
      <c r="D31" s="89"/>
      <c r="J31" t="s">
        <v>123</v>
      </c>
      <c r="K31">
        <f>SUMIF(Tabelle14[Payé par],Tabelle47[[#This Row],[Maîtrise et équipe cuisine]],Tabelle14[Montant])</f>
        <v>0</v>
      </c>
    </row>
    <row r="32" spans="1:11">
      <c r="A32">
        <v>30</v>
      </c>
      <c r="C32" s="88" t="str">
        <f>IF(Tabelle14[[#This Row],[Km pour "90 voiture lors du cours"]]&lt;&gt;"",Tabelle14[[#This Row],[Km pour "90 voiture lors du cours"]]*0.7,"")</f>
        <v/>
      </c>
      <c r="D32" s="89"/>
      <c r="J32" t="s">
        <v>124</v>
      </c>
      <c r="K32">
        <f>SUMIF(Tabelle14[Payé par],Tabelle47[[#This Row],[Maîtrise et équipe cuisine]],Tabelle14[Montant])</f>
        <v>0</v>
      </c>
    </row>
    <row r="33" spans="1:11">
      <c r="A33">
        <v>31</v>
      </c>
      <c r="C33" s="88" t="str">
        <f>IF(Tabelle14[[#This Row],[Km pour "90 voiture lors du cours"]]&lt;&gt;"",Tabelle14[[#This Row],[Km pour "90 voiture lors du cours"]]*0.7,"")</f>
        <v/>
      </c>
      <c r="D33" s="89"/>
      <c r="J33" t="s">
        <v>125</v>
      </c>
      <c r="K33">
        <f>SUMIF(Tabelle14[Payé par],Tabelle47[[#This Row],[Maîtrise et équipe cuisine]],Tabelle14[Montant])</f>
        <v>0</v>
      </c>
    </row>
    <row r="34" spans="1:11">
      <c r="A34">
        <v>32</v>
      </c>
      <c r="C34" s="88" t="str">
        <f>IF(Tabelle14[[#This Row],[Km pour "90 voiture lors du cours"]]&lt;&gt;"",Tabelle14[[#This Row],[Km pour "90 voiture lors du cours"]]*0.7,"")</f>
        <v/>
      </c>
      <c r="D34" s="89"/>
    </row>
    <row r="35" spans="1:11">
      <c r="A35">
        <v>33</v>
      </c>
      <c r="C35" s="88" t="str">
        <f>IF(Tabelle14[[#This Row],[Km pour "90 voiture lors du cours"]]&lt;&gt;"",Tabelle14[[#This Row],[Km pour "90 voiture lors du cours"]]*0.7,"")</f>
        <v/>
      </c>
      <c r="D35" s="89"/>
    </row>
    <row r="36" spans="1:11">
      <c r="A36">
        <v>34</v>
      </c>
      <c r="C36" s="88" t="str">
        <f>IF(Tabelle14[[#This Row],[Km pour "90 voiture lors du cours"]]&lt;&gt;"",Tabelle14[[#This Row],[Km pour "90 voiture lors du cours"]]*0.7,"")</f>
        <v/>
      </c>
      <c r="D36" s="89"/>
    </row>
    <row r="37" spans="1:11">
      <c r="A37">
        <v>35</v>
      </c>
      <c r="C37" s="88" t="str">
        <f>IF(Tabelle14[[#This Row],[Km pour "90 voiture lors du cours"]]&lt;&gt;"",Tabelle14[[#This Row],[Km pour "90 voiture lors du cours"]]*0.7,"")</f>
        <v/>
      </c>
      <c r="D37" s="89"/>
    </row>
    <row r="38" spans="1:11">
      <c r="A38">
        <v>36</v>
      </c>
      <c r="C38" s="88" t="str">
        <f>IF(Tabelle14[[#This Row],[Km pour "90 voiture lors du cours"]]&lt;&gt;"",Tabelle14[[#This Row],[Km pour "90 voiture lors du cours"]]*0.7,"")</f>
        <v/>
      </c>
      <c r="D38" s="89"/>
    </row>
    <row r="39" spans="1:11">
      <c r="A39">
        <v>37</v>
      </c>
      <c r="C39" s="88" t="str">
        <f>IF(Tabelle14[[#This Row],[Km pour "90 voiture lors du cours"]]&lt;&gt;"",Tabelle14[[#This Row],[Km pour "90 voiture lors du cours"]]*0.7,"")</f>
        <v/>
      </c>
      <c r="D39" s="89"/>
    </row>
    <row r="40" spans="1:11">
      <c r="A40">
        <v>38</v>
      </c>
      <c r="C40" s="88" t="str">
        <f>IF(Tabelle14[[#This Row],[Km pour "90 voiture lors du cours"]]&lt;&gt;"",Tabelle14[[#This Row],[Km pour "90 voiture lors du cours"]]*0.7,"")</f>
        <v/>
      </c>
      <c r="D40" s="89"/>
    </row>
    <row r="41" spans="1:11">
      <c r="A41">
        <v>39</v>
      </c>
      <c r="C41" s="88" t="str">
        <f>IF(Tabelle14[[#This Row],[Km pour "90 voiture lors du cours"]]&lt;&gt;"",Tabelle14[[#This Row],[Km pour "90 voiture lors du cours"]]*0.7,"")</f>
        <v/>
      </c>
      <c r="D41" s="89"/>
    </row>
    <row r="42" spans="1:11">
      <c r="A42">
        <v>40</v>
      </c>
      <c r="C42" s="88" t="str">
        <f>IF(Tabelle14[[#This Row],[Km pour "90 voiture lors du cours"]]&lt;&gt;"",Tabelle14[[#This Row],[Km pour "90 voiture lors du cours"]]*0.7,"")</f>
        <v/>
      </c>
      <c r="D42" s="89"/>
    </row>
    <row r="43" spans="1:11">
      <c r="A43">
        <v>41</v>
      </c>
      <c r="C43" s="88" t="str">
        <f>IF(Tabelle14[[#This Row],[Km pour "90 voiture lors du cours"]]&lt;&gt;"",Tabelle14[[#This Row],[Km pour "90 voiture lors du cours"]]*0.7,"")</f>
        <v/>
      </c>
      <c r="D43" s="89"/>
    </row>
    <row r="44" spans="1:11">
      <c r="A44">
        <v>42</v>
      </c>
      <c r="C44" s="88" t="str">
        <f>IF(Tabelle14[[#This Row],[Km pour "90 voiture lors du cours"]]&lt;&gt;"",Tabelle14[[#This Row],[Km pour "90 voiture lors du cours"]]*0.7,"")</f>
        <v/>
      </c>
      <c r="D44" s="89"/>
    </row>
    <row r="45" spans="1:11">
      <c r="A45">
        <v>43</v>
      </c>
      <c r="C45" s="88" t="str">
        <f>IF(Tabelle14[[#This Row],[Km pour "90 voiture lors du cours"]]&lt;&gt;"",Tabelle14[[#This Row],[Km pour "90 voiture lors du cours"]]*0.7,"")</f>
        <v/>
      </c>
      <c r="D45" s="89"/>
    </row>
    <row r="46" spans="1:11">
      <c r="A46">
        <v>44</v>
      </c>
      <c r="C46" s="88" t="str">
        <f>IF(Tabelle14[[#This Row],[Km pour "90 voiture lors du cours"]]&lt;&gt;"",Tabelle14[[#This Row],[Km pour "90 voiture lors du cours"]]*0.7,"")</f>
        <v/>
      </c>
      <c r="D46" s="89"/>
    </row>
    <row r="47" spans="1:11">
      <c r="A47">
        <v>45</v>
      </c>
      <c r="C47" s="88" t="str">
        <f>IF(Tabelle14[[#This Row],[Km pour "90 voiture lors du cours"]]&lt;&gt;"",Tabelle14[[#This Row],[Km pour "90 voiture lors du cours"]]*0.7,"")</f>
        <v/>
      </c>
      <c r="D47" s="89"/>
    </row>
    <row r="48" spans="1:11">
      <c r="A48">
        <v>46</v>
      </c>
      <c r="C48" s="88" t="str">
        <f>IF(Tabelle14[[#This Row],[Km pour "90 voiture lors du cours"]]&lt;&gt;"",Tabelle14[[#This Row],[Km pour "90 voiture lors du cours"]]*0.7,"")</f>
        <v/>
      </c>
      <c r="D48" s="89"/>
    </row>
    <row r="49" spans="1:4">
      <c r="A49">
        <v>47</v>
      </c>
      <c r="C49" s="88" t="str">
        <f>IF(Tabelle14[[#This Row],[Km pour "90 voiture lors du cours"]]&lt;&gt;"",Tabelle14[[#This Row],[Km pour "90 voiture lors du cours"]]*0.7,"")</f>
        <v/>
      </c>
      <c r="D49" s="89"/>
    </row>
    <row r="50" spans="1:4">
      <c r="A50">
        <v>48</v>
      </c>
      <c r="C50" s="88" t="str">
        <f>IF(Tabelle14[[#This Row],[Km pour "90 voiture lors du cours"]]&lt;&gt;"",Tabelle14[[#This Row],[Km pour "90 voiture lors du cours"]]*0.7,"")</f>
        <v/>
      </c>
      <c r="D50" s="89"/>
    </row>
    <row r="51" spans="1:4">
      <c r="A51">
        <v>49</v>
      </c>
      <c r="C51" s="88" t="str">
        <f>IF(Tabelle14[[#This Row],[Km pour "90 voiture lors du cours"]]&lt;&gt;"",Tabelle14[[#This Row],[Km pour "90 voiture lors du cours"]]*0.7,"")</f>
        <v/>
      </c>
      <c r="D51" s="89"/>
    </row>
    <row r="52" spans="1:4">
      <c r="A52">
        <v>50</v>
      </c>
      <c r="C52" s="88" t="str">
        <f>IF(Tabelle14[[#This Row],[Km pour "90 voiture lors du cours"]]&lt;&gt;"",Tabelle14[[#This Row],[Km pour "90 voiture lors du cours"]]*0.7,"")</f>
        <v/>
      </c>
      <c r="D52" s="89"/>
    </row>
    <row r="53" spans="1:4">
      <c r="A53">
        <v>51</v>
      </c>
      <c r="C53" s="88" t="str">
        <f>IF(Tabelle14[[#This Row],[Km pour "90 voiture lors du cours"]]&lt;&gt;"",Tabelle14[[#This Row],[Km pour "90 voiture lors du cours"]]*0.7,"")</f>
        <v/>
      </c>
      <c r="D53" s="89"/>
    </row>
    <row r="54" spans="1:4">
      <c r="A54">
        <v>52</v>
      </c>
      <c r="C54" s="88" t="str">
        <f>IF(Tabelle14[[#This Row],[Km pour "90 voiture lors du cours"]]&lt;&gt;"",Tabelle14[[#This Row],[Km pour "90 voiture lors du cours"]]*0.7,"")</f>
        <v/>
      </c>
      <c r="D54" s="89"/>
    </row>
    <row r="55" spans="1:4">
      <c r="A55">
        <v>53</v>
      </c>
      <c r="C55" s="88" t="str">
        <f>IF(Tabelle14[[#This Row],[Km pour "90 voiture lors du cours"]]&lt;&gt;"",Tabelle14[[#This Row],[Km pour "90 voiture lors du cours"]]*0.7,"")</f>
        <v/>
      </c>
      <c r="D55" s="89"/>
    </row>
    <row r="56" spans="1:4">
      <c r="A56">
        <v>54</v>
      </c>
      <c r="C56" s="88" t="str">
        <f>IF(Tabelle14[[#This Row],[Km pour "90 voiture lors du cours"]]&lt;&gt;"",Tabelle14[[#This Row],[Km pour "90 voiture lors du cours"]]*0.7,"")</f>
        <v/>
      </c>
      <c r="D56" s="89"/>
    </row>
    <row r="57" spans="1:4">
      <c r="A57">
        <v>55</v>
      </c>
      <c r="C57" s="88" t="str">
        <f>IF(Tabelle14[[#This Row],[Km pour "90 voiture lors du cours"]]&lt;&gt;"",Tabelle14[[#This Row],[Km pour "90 voiture lors du cours"]]*0.7,"")</f>
        <v/>
      </c>
      <c r="D57" s="89"/>
    </row>
    <row r="58" spans="1:4">
      <c r="A58">
        <v>56</v>
      </c>
      <c r="C58" s="88" t="str">
        <f>IF(Tabelle14[[#This Row],[Km pour "90 voiture lors du cours"]]&lt;&gt;"",Tabelle14[[#This Row],[Km pour "90 voiture lors du cours"]]*0.7,"")</f>
        <v/>
      </c>
      <c r="D58" s="89"/>
    </row>
    <row r="59" spans="1:4">
      <c r="A59">
        <v>57</v>
      </c>
      <c r="C59" s="88" t="str">
        <f>IF(Tabelle14[[#This Row],[Km pour "90 voiture lors du cours"]]&lt;&gt;"",Tabelle14[[#This Row],[Km pour "90 voiture lors du cours"]]*0.7,"")</f>
        <v/>
      </c>
      <c r="D59" s="89"/>
    </row>
    <row r="60" spans="1:4">
      <c r="A60">
        <v>58</v>
      </c>
      <c r="C60" s="88" t="str">
        <f>IF(Tabelle14[[#This Row],[Km pour "90 voiture lors du cours"]]&lt;&gt;"",Tabelle14[[#This Row],[Km pour "90 voiture lors du cours"]]*0.7,"")</f>
        <v/>
      </c>
      <c r="D60" s="89"/>
    </row>
    <row r="61" spans="1:4">
      <c r="A61">
        <v>59</v>
      </c>
      <c r="C61" s="88" t="str">
        <f>IF(Tabelle14[[#This Row],[Km pour "90 voiture lors du cours"]]&lt;&gt;"",Tabelle14[[#This Row],[Km pour "90 voiture lors du cours"]]*0.7,"")</f>
        <v/>
      </c>
      <c r="D61" s="89"/>
    </row>
    <row r="62" spans="1:4">
      <c r="A62">
        <v>60</v>
      </c>
      <c r="C62" s="88" t="str">
        <f>IF(Tabelle14[[#This Row],[Km pour "90 voiture lors du cours"]]&lt;&gt;"",Tabelle14[[#This Row],[Km pour "90 voiture lors du cours"]]*0.7,"")</f>
        <v/>
      </c>
      <c r="D62" s="89"/>
    </row>
  </sheetData>
  <phoneticPr fontId="38" type="noConversion"/>
  <dataValidations count="2">
    <dataValidation type="list" allowBlank="1" showInputMessage="1" showErrorMessage="1" sqref="F3:F62" xr:uid="{617CCCFD-26A2-4BF0-88FD-5500B41FF8D9}">
      <formula1>$J$3:$J$18</formula1>
    </dataValidation>
    <dataValidation type="list" allowBlank="1" showInputMessage="1" showErrorMessage="1" sqref="E3:E62" xr:uid="{34BCB52D-1A6B-4B03-987B-D1FE09108C81}">
      <formula1>$J$22:$J$33</formula1>
    </dataValidation>
  </dataValidations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337f60c-b1c6-4ea6-a1e9-c321a186d20e">
      <UserInfo>
        <DisplayName/>
        <AccountId xsi:nil="true"/>
        <AccountType/>
      </UserInfo>
    </SharedWithUsers>
    <MediaLengthInSeconds xmlns="9b62d307-caaa-4db4-9af4-0d64e34cd9c8" xsi:nil="true"/>
    <TaxCatchAll xmlns="f337f60c-b1c6-4ea6-a1e9-c321a186d20e" xsi:nil="true"/>
    <lcf76f155ced4ddcb4097134ff3c332f xmlns="9b62d307-caaa-4db4-9af4-0d64e34cd9c8">
      <Terms xmlns="http://schemas.microsoft.com/office/infopath/2007/PartnerControls"/>
    </lcf76f155ced4ddcb4097134ff3c332f>
    <Tagsinhalt xmlns="9b62d307-caaa-4db4-9af4-0d64e34cd9c8" xsi:nil="true"/>
    <Kursnummer xmlns="9b62d307-caaa-4db4-9af4-0d64e34cd9c8" xsi:nil="true"/>
    <Info xmlns="9b62d307-caaa-4db4-9af4-0d64e34cd9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C6ECE360FD1B43A404C45E3073B5C0" ma:contentTypeVersion="22" ma:contentTypeDescription="Ein neues Dokument erstellen." ma:contentTypeScope="" ma:versionID="a367e7525c5fdeef65626a9cf0804138">
  <xsd:schema xmlns:xsd="http://www.w3.org/2001/XMLSchema" xmlns:xs="http://www.w3.org/2001/XMLSchema" xmlns:p="http://schemas.microsoft.com/office/2006/metadata/properties" xmlns:ns2="9b62d307-caaa-4db4-9af4-0d64e34cd9c8" xmlns:ns3="f337f60c-b1c6-4ea6-a1e9-c321a186d20e" targetNamespace="http://schemas.microsoft.com/office/2006/metadata/properties" ma:root="true" ma:fieldsID="3c7007e849b2cae07187880ce6503654" ns2:_="" ns3:_="">
    <xsd:import namespace="9b62d307-caaa-4db4-9af4-0d64e34cd9c8"/>
    <xsd:import namespace="f337f60c-b1c6-4ea6-a1e9-c321a186d20e"/>
    <xsd:element name="properties">
      <xsd:complexType>
        <xsd:sequence>
          <xsd:element name="documentManagement">
            <xsd:complexType>
              <xsd:all>
                <xsd:element ref="ns2:Tagsinhalt" minOccurs="0"/>
                <xsd:element ref="ns2:Info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Kursnumme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2d307-caaa-4db4-9af4-0d64e34cd9c8" elementFormDefault="qualified">
    <xsd:import namespace="http://schemas.microsoft.com/office/2006/documentManagement/types"/>
    <xsd:import namespace="http://schemas.microsoft.com/office/infopath/2007/PartnerControls"/>
    <xsd:element name="Tagsinhalt" ma:index="2" nillable="true" ma:displayName="Tags inhalt" ma:format="Dropdown" ma:internalName="Tagsinhalt" ma:readOnly="false">
      <xsd:simpleType>
        <xsd:restriction base="dms:Note">
          <xsd:maxLength value="255"/>
        </xsd:restriction>
      </xsd:simpleType>
    </xsd:element>
    <xsd:element name="Info" ma:index="3" nillable="true" ma:displayName="Info" ma:format="Dropdown" ma:internalName="Info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0" nillable="true" ma:displayName="Location" ma:hidden="true" ma:internalName="MediaServiceLocation" ma:readOnly="true">
      <xsd:simpleType>
        <xsd:restriction base="dms:Text"/>
      </xsd:simpleType>
    </xsd:element>
    <xsd:element name="Kursnummer" ma:index="21" nillable="true" ma:displayName="Kursnummer" ma:format="Dropdown" ma:hidden="true" ma:internalName="Kursnummer" ma:readOnly="false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50e4a413-43b8-4c66-a143-4cc28a99c1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7f60c-b1c6-4ea6-a1e9-c321a186d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da786054-71ee-47a0-809b-53c69d02036d}" ma:internalName="TaxCatchAll" ma:showField="CatchAllData" ma:web="f337f60c-b1c6-4ea6-a1e9-c321a186d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A37C5-3D7A-4DD3-B23A-F45CB37B838D}"/>
</file>

<file path=customXml/itemProps2.xml><?xml version="1.0" encoding="utf-8"?>
<ds:datastoreItem xmlns:ds="http://schemas.openxmlformats.org/officeDocument/2006/customXml" ds:itemID="{A367708E-9241-4CFB-968C-D1B61E477B4C}"/>
</file>

<file path=customXml/itemProps3.xml><?xml version="1.0" encoding="utf-8"?>
<ds:datastoreItem xmlns:ds="http://schemas.openxmlformats.org/officeDocument/2006/customXml" ds:itemID="{3ED21654-8749-4BDD-B9EA-E0D53BBAF9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Emanuel Wyss / Tschagon</dc:creator>
  <cp:keywords/>
  <dc:description/>
  <cp:lastModifiedBy>Celia Roduner / Aurea</cp:lastModifiedBy>
  <cp:revision/>
  <dcterms:created xsi:type="dcterms:W3CDTF">2020-11-02T11:42:52Z</dcterms:created>
  <dcterms:modified xsi:type="dcterms:W3CDTF">2025-07-02T09:24:20Z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0x01010039C6ECE360FD1B43A404C45E3073B5C0</vt:lpwstr>
  </property>
  <property fmtid="{D5CDD505-2E9C-101B-9397-08002B2CF9AE}" pid="3" name="TaxKeyword">
    <vt:lpwstr/>
  </property>
  <property fmtid="{D5CDD505-2E9C-101B-9397-08002B2CF9AE}" pid="4" name="Dokumentenart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Order">
    <vt:r8>32070100</vt:r8>
  </property>
  <property fmtid="{D5CDD505-2E9C-101B-9397-08002B2CF9AE}" pid="12" name="MediaServiceImageTags">
    <vt:lpwstr/>
  </property>
</Properties>
</file>